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659"/>
  </bookViews>
  <sheets>
    <sheet name="Сводные данные" sheetId="8" r:id="rId1"/>
    <sheet name="Сентябрь 2018" sheetId="9" r:id="rId2"/>
    <sheet name="Сен18-Янв19" sheetId="1" r:id="rId3"/>
    <sheet name="Январь 2019" sheetId="10" r:id="rId4"/>
  </sheets>
  <definedNames>
    <definedName name="_xlnm._FilterDatabase" localSheetId="2" hidden="1">'Сен18-Янв19'!$F$4:$F$262</definedName>
    <definedName name="_xlnm._FilterDatabase" localSheetId="1" hidden="1">'Сентябрь 2018'!$F$1:$F$197</definedName>
    <definedName name="_xlnm._FilterDatabase" localSheetId="3" hidden="1">'Январь 2019'!$L$1:$L$402</definedName>
    <definedName name="_xlnm.Print_Area" localSheetId="2">'Сен18-Янв19'!$A$1:$R$262</definedName>
  </definedNames>
  <calcPr calcId="152511"/>
</workbook>
</file>

<file path=xl/calcChain.xml><?xml version="1.0" encoding="utf-8"?>
<calcChain xmlns="http://schemas.openxmlformats.org/spreadsheetml/2006/main">
  <c r="V244" i="1" l="1"/>
  <c r="U244" i="1"/>
  <c r="V159" i="1"/>
  <c r="U159" i="1"/>
  <c r="V96" i="1"/>
  <c r="U96" i="1"/>
  <c r="P98" i="1"/>
  <c r="O98" i="1"/>
  <c r="S98" i="1"/>
  <c r="T98" i="1"/>
  <c r="V133" i="1" s="1"/>
  <c r="S99" i="1"/>
  <c r="T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S107" i="1"/>
  <c r="T107" i="1"/>
  <c r="S108" i="1"/>
  <c r="T108" i="1"/>
  <c r="S109" i="1"/>
  <c r="T109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S119" i="1"/>
  <c r="T119" i="1"/>
  <c r="S120" i="1"/>
  <c r="T120" i="1"/>
  <c r="S121" i="1"/>
  <c r="T121" i="1"/>
  <c r="S122" i="1"/>
  <c r="T122" i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S140" i="1"/>
  <c r="T140" i="1"/>
  <c r="S141" i="1"/>
  <c r="T141" i="1"/>
  <c r="S142" i="1"/>
  <c r="T142" i="1"/>
  <c r="S143" i="1"/>
  <c r="T143" i="1"/>
  <c r="S144" i="1"/>
  <c r="T144" i="1"/>
  <c r="S145" i="1"/>
  <c r="T145" i="1"/>
  <c r="S146" i="1"/>
  <c r="T146" i="1"/>
  <c r="S147" i="1"/>
  <c r="T147" i="1"/>
  <c r="S148" i="1"/>
  <c r="T148" i="1"/>
  <c r="S149" i="1"/>
  <c r="T149" i="1"/>
  <c r="S150" i="1"/>
  <c r="T150" i="1"/>
  <c r="S151" i="1"/>
  <c r="T151" i="1"/>
  <c r="S152" i="1"/>
  <c r="T152" i="1"/>
  <c r="S153" i="1"/>
  <c r="T153" i="1"/>
  <c r="S154" i="1"/>
  <c r="T154" i="1"/>
  <c r="S155" i="1"/>
  <c r="T155" i="1"/>
  <c r="S156" i="1"/>
  <c r="T156" i="1"/>
  <c r="S157" i="1"/>
  <c r="T157" i="1"/>
  <c r="S158" i="1"/>
  <c r="T158" i="1"/>
  <c r="S159" i="1"/>
  <c r="T159" i="1"/>
  <c r="S160" i="1"/>
  <c r="T160" i="1"/>
  <c r="S161" i="1"/>
  <c r="T161" i="1"/>
  <c r="S162" i="1"/>
  <c r="T162" i="1"/>
  <c r="S163" i="1"/>
  <c r="T163" i="1"/>
  <c r="S164" i="1"/>
  <c r="T164" i="1"/>
  <c r="S165" i="1"/>
  <c r="T165" i="1"/>
  <c r="S166" i="1"/>
  <c r="T166" i="1"/>
  <c r="S167" i="1"/>
  <c r="T167" i="1"/>
  <c r="S168" i="1"/>
  <c r="T168" i="1"/>
  <c r="S169" i="1"/>
  <c r="T169" i="1"/>
  <c r="S170" i="1"/>
  <c r="T170" i="1"/>
  <c r="S171" i="1"/>
  <c r="T171" i="1"/>
  <c r="S172" i="1"/>
  <c r="T172" i="1"/>
  <c r="S173" i="1"/>
  <c r="T173" i="1"/>
  <c r="S174" i="1"/>
  <c r="T174" i="1"/>
  <c r="S175" i="1"/>
  <c r="T175" i="1"/>
  <c r="S176" i="1"/>
  <c r="T176" i="1"/>
  <c r="S177" i="1"/>
  <c r="T177" i="1"/>
  <c r="S178" i="1"/>
  <c r="T178" i="1"/>
  <c r="S179" i="1"/>
  <c r="T179" i="1"/>
  <c r="S180" i="1"/>
  <c r="T180" i="1"/>
  <c r="S181" i="1"/>
  <c r="T181" i="1"/>
  <c r="S182" i="1"/>
  <c r="T182" i="1"/>
  <c r="S183" i="1"/>
  <c r="T183" i="1"/>
  <c r="S184" i="1"/>
  <c r="T184" i="1"/>
  <c r="S185" i="1"/>
  <c r="T185" i="1"/>
  <c r="S186" i="1"/>
  <c r="T186" i="1"/>
  <c r="S187" i="1"/>
  <c r="T187" i="1"/>
  <c r="S188" i="1"/>
  <c r="T188" i="1"/>
  <c r="S189" i="1"/>
  <c r="T189" i="1"/>
  <c r="S190" i="1"/>
  <c r="T190" i="1"/>
  <c r="S191" i="1"/>
  <c r="T191" i="1"/>
  <c r="S192" i="1"/>
  <c r="T192" i="1"/>
  <c r="S193" i="1"/>
  <c r="T193" i="1"/>
  <c r="S194" i="1"/>
  <c r="T194" i="1"/>
  <c r="S195" i="1"/>
  <c r="T195" i="1"/>
  <c r="S196" i="1"/>
  <c r="T196" i="1"/>
  <c r="S197" i="1"/>
  <c r="T197" i="1"/>
  <c r="S198" i="1"/>
  <c r="T198" i="1"/>
  <c r="S199" i="1"/>
  <c r="T199" i="1"/>
  <c r="S200" i="1"/>
  <c r="T200" i="1"/>
  <c r="S201" i="1"/>
  <c r="T201" i="1"/>
  <c r="S202" i="1"/>
  <c r="T202" i="1"/>
  <c r="S203" i="1"/>
  <c r="T203" i="1"/>
  <c r="S204" i="1"/>
  <c r="T204" i="1"/>
  <c r="S205" i="1"/>
  <c r="T205" i="1"/>
  <c r="S206" i="1"/>
  <c r="T206" i="1"/>
  <c r="S207" i="1"/>
  <c r="T207" i="1"/>
  <c r="S208" i="1"/>
  <c r="T208" i="1"/>
  <c r="S209" i="1"/>
  <c r="T209" i="1"/>
  <c r="S210" i="1"/>
  <c r="T210" i="1"/>
  <c r="S211" i="1"/>
  <c r="T211" i="1"/>
  <c r="S212" i="1"/>
  <c r="T212" i="1"/>
  <c r="S213" i="1"/>
  <c r="T213" i="1"/>
  <c r="S214" i="1"/>
  <c r="T214" i="1"/>
  <c r="S215" i="1"/>
  <c r="T215" i="1"/>
  <c r="S216" i="1"/>
  <c r="T216" i="1"/>
  <c r="S217" i="1"/>
  <c r="T217" i="1"/>
  <c r="S218" i="1"/>
  <c r="T218" i="1"/>
  <c r="S219" i="1"/>
  <c r="T219" i="1"/>
  <c r="S220" i="1"/>
  <c r="T220" i="1"/>
  <c r="S221" i="1"/>
  <c r="T221" i="1"/>
  <c r="S222" i="1"/>
  <c r="T222" i="1"/>
  <c r="S223" i="1"/>
  <c r="T223" i="1"/>
  <c r="S224" i="1"/>
  <c r="T224" i="1"/>
  <c r="S225" i="1"/>
  <c r="T225" i="1"/>
  <c r="S226" i="1"/>
  <c r="T226" i="1"/>
  <c r="S227" i="1"/>
  <c r="T227" i="1"/>
  <c r="S228" i="1"/>
  <c r="T228" i="1"/>
  <c r="S229" i="1"/>
  <c r="T229" i="1"/>
  <c r="S230" i="1"/>
  <c r="T230" i="1"/>
  <c r="S231" i="1"/>
  <c r="T231" i="1"/>
  <c r="S232" i="1"/>
  <c r="T232" i="1"/>
  <c r="S233" i="1"/>
  <c r="T233" i="1"/>
  <c r="S234" i="1"/>
  <c r="T234" i="1"/>
  <c r="S235" i="1"/>
  <c r="T235" i="1"/>
  <c r="S236" i="1"/>
  <c r="T236" i="1"/>
  <c r="S237" i="1"/>
  <c r="T237" i="1"/>
  <c r="S238" i="1"/>
  <c r="T238" i="1"/>
  <c r="S239" i="1"/>
  <c r="T239" i="1"/>
  <c r="S240" i="1"/>
  <c r="T240" i="1"/>
  <c r="S241" i="1"/>
  <c r="T241" i="1"/>
  <c r="S242" i="1"/>
  <c r="T242" i="1"/>
  <c r="S243" i="1"/>
  <c r="T243" i="1"/>
  <c r="S244" i="1"/>
  <c r="T244" i="1"/>
  <c r="S245" i="1"/>
  <c r="T245" i="1"/>
  <c r="S246" i="1"/>
  <c r="T246" i="1"/>
  <c r="S247" i="1"/>
  <c r="T247" i="1"/>
  <c r="S248" i="1"/>
  <c r="T248" i="1"/>
  <c r="S249" i="1"/>
  <c r="T249" i="1"/>
  <c r="S250" i="1"/>
  <c r="T250" i="1"/>
  <c r="S251" i="1"/>
  <c r="T251" i="1"/>
  <c r="S252" i="1"/>
  <c r="T252" i="1"/>
  <c r="S253" i="1"/>
  <c r="T253" i="1"/>
  <c r="S254" i="1"/>
  <c r="T254" i="1"/>
  <c r="S255" i="1"/>
  <c r="T255" i="1"/>
  <c r="S256" i="1"/>
  <c r="T256" i="1"/>
  <c r="S257" i="1"/>
  <c r="T257" i="1"/>
  <c r="S258" i="1"/>
  <c r="T258" i="1"/>
  <c r="S259" i="1"/>
  <c r="T259" i="1"/>
  <c r="S260" i="1"/>
  <c r="T260" i="1"/>
  <c r="S261" i="1"/>
  <c r="T261" i="1"/>
  <c r="T97" i="1"/>
  <c r="S97" i="1"/>
  <c r="U133" i="1"/>
  <c r="O96" i="1" l="1"/>
  <c r="I36" i="8"/>
  <c r="G33" i="8"/>
  <c r="G32" i="8"/>
  <c r="G31" i="8"/>
  <c r="G30" i="8"/>
  <c r="G29" i="8"/>
  <c r="G28" i="8"/>
  <c r="D33" i="8"/>
  <c r="E33" i="8"/>
  <c r="C33" i="8"/>
  <c r="B33" i="8"/>
  <c r="K133" i="8"/>
  <c r="J133" i="8"/>
  <c r="M133" i="8" s="1"/>
  <c r="I133" i="8"/>
  <c r="H133" i="8"/>
  <c r="G133" i="8"/>
  <c r="I132" i="8"/>
  <c r="G132" i="8"/>
  <c r="J131" i="8"/>
  <c r="I131" i="8"/>
  <c r="G131" i="8"/>
  <c r="J130" i="8"/>
  <c r="I130" i="8"/>
  <c r="G130" i="8"/>
  <c r="J129" i="8"/>
  <c r="I129" i="8"/>
  <c r="G129" i="8"/>
  <c r="H129" i="8" s="1"/>
  <c r="J128" i="8"/>
  <c r="I128" i="8"/>
  <c r="G128" i="8"/>
  <c r="F128" i="8"/>
  <c r="F129" i="8"/>
  <c r="L129" i="8" s="1"/>
  <c r="F130" i="8"/>
  <c r="F131" i="8"/>
  <c r="F132" i="8"/>
  <c r="F133" i="8"/>
  <c r="L32" i="8"/>
  <c r="K32" i="8"/>
  <c r="I32" i="8"/>
  <c r="L31" i="8"/>
  <c r="K31" i="8"/>
  <c r="I31" i="8"/>
  <c r="L30" i="8"/>
  <c r="K30" i="8"/>
  <c r="I30" i="8"/>
  <c r="L29" i="8"/>
  <c r="K29" i="8"/>
  <c r="I29" i="8"/>
  <c r="L28" i="8"/>
  <c r="K28" i="8"/>
  <c r="I28" i="8"/>
  <c r="C133" i="8"/>
  <c r="D53" i="8"/>
  <c r="B53" i="8"/>
  <c r="F33" i="8" l="1"/>
  <c r="K130" i="8"/>
  <c r="H131" i="8"/>
  <c r="K128" i="8"/>
  <c r="F134" i="8"/>
  <c r="M129" i="8"/>
  <c r="N129" i="8" s="1"/>
  <c r="L128" i="8"/>
  <c r="K129" i="8"/>
  <c r="L130" i="8"/>
  <c r="K131" i="8"/>
  <c r="M128" i="8"/>
  <c r="N128" i="8" s="1"/>
  <c r="M130" i="8"/>
  <c r="H128" i="8"/>
  <c r="H130" i="8"/>
  <c r="M131" i="8"/>
  <c r="L131" i="8"/>
  <c r="O28" i="8"/>
  <c r="O29" i="8"/>
  <c r="O30" i="8"/>
  <c r="O31" i="8"/>
  <c r="O32" i="8"/>
  <c r="M28" i="8"/>
  <c r="M29" i="8"/>
  <c r="M30" i="8"/>
  <c r="M31" i="8"/>
  <c r="M32" i="8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T4" i="1"/>
  <c r="S4" i="1"/>
  <c r="S262" i="1" s="1"/>
  <c r="N130" i="8" l="1"/>
  <c r="N131" i="8"/>
  <c r="D133" i="8"/>
  <c r="D134" i="8" s="1"/>
  <c r="C132" i="8"/>
  <c r="C134" i="8" s="1"/>
  <c r="G134" i="8" s="1"/>
  <c r="C131" i="8"/>
  <c r="C130" i="8"/>
  <c r="C129" i="8"/>
  <c r="C128" i="8"/>
  <c r="B133" i="8"/>
  <c r="B132" i="8"/>
  <c r="B131" i="8"/>
  <c r="B130" i="8"/>
  <c r="B129" i="8"/>
  <c r="B128" i="8"/>
  <c r="CF164" i="10"/>
  <c r="CG164" i="10"/>
  <c r="CE164" i="10"/>
  <c r="CF162" i="10"/>
  <c r="CG162" i="10"/>
  <c r="CH162" i="10"/>
  <c r="CI162" i="10"/>
  <c r="CJ162" i="10"/>
  <c r="CK162" i="10"/>
  <c r="CL162" i="10"/>
  <c r="CM162" i="10"/>
  <c r="CN162" i="10"/>
  <c r="CO162" i="10"/>
  <c r="CP162" i="10"/>
  <c r="CQ162" i="10"/>
  <c r="CR162" i="10"/>
  <c r="CS162" i="10"/>
  <c r="CT162" i="10"/>
  <c r="CU162" i="10"/>
  <c r="CV162" i="10"/>
  <c r="CE162" i="10"/>
  <c r="CF5" i="10"/>
  <c r="CE5" i="10" s="1"/>
  <c r="CG5" i="10"/>
  <c r="CH5" i="10"/>
  <c r="CI5" i="10"/>
  <c r="CJ5" i="10"/>
  <c r="CL5" i="10"/>
  <c r="CK5" i="10" s="1"/>
  <c r="CM5" i="10"/>
  <c r="CO5" i="10"/>
  <c r="CN5" i="10" s="1"/>
  <c r="CP5" i="10"/>
  <c r="CR5" i="10"/>
  <c r="CQ5" i="10" s="1"/>
  <c r="CS5" i="10"/>
  <c r="CT5" i="10"/>
  <c r="CU5" i="10"/>
  <c r="CV5" i="10"/>
  <c r="CE6" i="10"/>
  <c r="CF6" i="10"/>
  <c r="CG6" i="10"/>
  <c r="CI6" i="10"/>
  <c r="CH6" i="10" s="1"/>
  <c r="CJ6" i="10"/>
  <c r="CL6" i="10"/>
  <c r="CK6" i="10" s="1"/>
  <c r="CM6" i="10"/>
  <c r="CN6" i="10"/>
  <c r="CO6" i="10"/>
  <c r="CP6" i="10"/>
  <c r="CR6" i="10"/>
  <c r="CQ6" i="10" s="1"/>
  <c r="CS6" i="10"/>
  <c r="CU6" i="10"/>
  <c r="CT6" i="10" s="1"/>
  <c r="CV6" i="10"/>
  <c r="CF7" i="10"/>
  <c r="CE7" i="10" s="1"/>
  <c r="CG7" i="10"/>
  <c r="CH7" i="10"/>
  <c r="CI7" i="10"/>
  <c r="CJ7" i="10"/>
  <c r="CK7" i="10"/>
  <c r="CL7" i="10"/>
  <c r="CM7" i="10"/>
  <c r="CO7" i="10"/>
  <c r="CN7" i="10" s="1"/>
  <c r="CP7" i="10"/>
  <c r="CR7" i="10"/>
  <c r="CQ7" i="10" s="1"/>
  <c r="CS7" i="10"/>
  <c r="CT7" i="10"/>
  <c r="CU7" i="10"/>
  <c r="CV7" i="10"/>
  <c r="CF8" i="10"/>
  <c r="CE8" i="10" s="1"/>
  <c r="CG8" i="10"/>
  <c r="CI8" i="10"/>
  <c r="CH8" i="10" s="1"/>
  <c r="CJ8" i="10"/>
  <c r="CL8" i="10"/>
  <c r="CK8" i="10" s="1"/>
  <c r="CM8" i="10"/>
  <c r="CN8" i="10"/>
  <c r="CO8" i="10"/>
  <c r="CP8" i="10"/>
  <c r="CQ8" i="10"/>
  <c r="CR8" i="10"/>
  <c r="CS8" i="10"/>
  <c r="CU8" i="10"/>
  <c r="CT8" i="10" s="1"/>
  <c r="CV8" i="10"/>
  <c r="CF9" i="10"/>
  <c r="CE9" i="10" s="1"/>
  <c r="CG9" i="10"/>
  <c r="CH9" i="10"/>
  <c r="CI9" i="10"/>
  <c r="CJ9" i="10"/>
  <c r="CL9" i="10"/>
  <c r="CK9" i="10" s="1"/>
  <c r="CM9" i="10"/>
  <c r="CO9" i="10"/>
  <c r="CN9" i="10" s="1"/>
  <c r="CP9" i="10"/>
  <c r="CR9" i="10"/>
  <c r="CQ9" i="10" s="1"/>
  <c r="CS9" i="10"/>
  <c r="CT9" i="10"/>
  <c r="CU9" i="10"/>
  <c r="CV9" i="10"/>
  <c r="CE10" i="10"/>
  <c r="CF10" i="10"/>
  <c r="CG10" i="10"/>
  <c r="CI10" i="10"/>
  <c r="CH10" i="10" s="1"/>
  <c r="CJ10" i="10"/>
  <c r="CL10" i="10"/>
  <c r="CK10" i="10" s="1"/>
  <c r="CM10" i="10"/>
  <c r="CN10" i="10"/>
  <c r="CO10" i="10"/>
  <c r="CP10" i="10"/>
  <c r="CR10" i="10"/>
  <c r="CQ10" i="10" s="1"/>
  <c r="CS10" i="10"/>
  <c r="CU10" i="10"/>
  <c r="CT10" i="10" s="1"/>
  <c r="CV10" i="10"/>
  <c r="CF11" i="10"/>
  <c r="CE11" i="10" s="1"/>
  <c r="CG11" i="10"/>
  <c r="CH11" i="10"/>
  <c r="CI11" i="10"/>
  <c r="CJ11" i="10"/>
  <c r="CK11" i="10"/>
  <c r="CL11" i="10"/>
  <c r="CM11" i="10"/>
  <c r="CO11" i="10"/>
  <c r="CN11" i="10" s="1"/>
  <c r="CP11" i="10"/>
  <c r="CR11" i="10"/>
  <c r="CQ11" i="10" s="1"/>
  <c r="CS11" i="10"/>
  <c r="CT11" i="10"/>
  <c r="CU11" i="10"/>
  <c r="CV11" i="10"/>
  <c r="CF12" i="10"/>
  <c r="CE12" i="10" s="1"/>
  <c r="CG12" i="10"/>
  <c r="CI12" i="10"/>
  <c r="CH12" i="10" s="1"/>
  <c r="CJ12" i="10"/>
  <c r="CL12" i="10"/>
  <c r="CK12" i="10" s="1"/>
  <c r="CM12" i="10"/>
  <c r="CN12" i="10"/>
  <c r="CO12" i="10"/>
  <c r="CP12" i="10"/>
  <c r="CQ12" i="10"/>
  <c r="CR12" i="10"/>
  <c r="CS12" i="10"/>
  <c r="CU12" i="10"/>
  <c r="CT12" i="10" s="1"/>
  <c r="CV12" i="10"/>
  <c r="CF13" i="10"/>
  <c r="CE13" i="10" s="1"/>
  <c r="CG13" i="10"/>
  <c r="CH13" i="10"/>
  <c r="CI13" i="10"/>
  <c r="CJ13" i="10"/>
  <c r="CL13" i="10"/>
  <c r="CK13" i="10" s="1"/>
  <c r="CM13" i="10"/>
  <c r="CO13" i="10"/>
  <c r="CN13" i="10" s="1"/>
  <c r="CP13" i="10"/>
  <c r="CR13" i="10"/>
  <c r="CQ13" i="10" s="1"/>
  <c r="CS13" i="10"/>
  <c r="CT13" i="10"/>
  <c r="CU13" i="10"/>
  <c r="CV13" i="10"/>
  <c r="CE14" i="10"/>
  <c r="CF14" i="10"/>
  <c r="CG14" i="10"/>
  <c r="CI14" i="10"/>
  <c r="CH14" i="10" s="1"/>
  <c r="CJ14" i="10"/>
  <c r="CL14" i="10"/>
  <c r="CK14" i="10" s="1"/>
  <c r="CM14" i="10"/>
  <c r="CN14" i="10"/>
  <c r="CO14" i="10"/>
  <c r="CP14" i="10"/>
  <c r="CR14" i="10"/>
  <c r="CQ14" i="10" s="1"/>
  <c r="CS14" i="10"/>
  <c r="CU14" i="10"/>
  <c r="CT14" i="10" s="1"/>
  <c r="CV14" i="10"/>
  <c r="CF15" i="10"/>
  <c r="CE15" i="10" s="1"/>
  <c r="CG15" i="10"/>
  <c r="CH15" i="10"/>
  <c r="CI15" i="10"/>
  <c r="CJ15" i="10"/>
  <c r="CK15" i="10"/>
  <c r="CL15" i="10"/>
  <c r="CM15" i="10"/>
  <c r="CO15" i="10"/>
  <c r="CN15" i="10" s="1"/>
  <c r="CP15" i="10"/>
  <c r="CR15" i="10"/>
  <c r="CQ15" i="10" s="1"/>
  <c r="CS15" i="10"/>
  <c r="CT15" i="10"/>
  <c r="CU15" i="10"/>
  <c r="CV15" i="10"/>
  <c r="CF16" i="10"/>
  <c r="CE16" i="10" s="1"/>
  <c r="CG16" i="10"/>
  <c r="CI16" i="10"/>
  <c r="CH16" i="10" s="1"/>
  <c r="CJ16" i="10"/>
  <c r="CL16" i="10"/>
  <c r="CK16" i="10" s="1"/>
  <c r="CM16" i="10"/>
  <c r="CN16" i="10"/>
  <c r="CO16" i="10"/>
  <c r="CP16" i="10"/>
  <c r="CQ16" i="10"/>
  <c r="CR16" i="10"/>
  <c r="CS16" i="10"/>
  <c r="CU16" i="10"/>
  <c r="CT16" i="10" s="1"/>
  <c r="CV16" i="10"/>
  <c r="CF17" i="10"/>
  <c r="CE17" i="10" s="1"/>
  <c r="CG17" i="10"/>
  <c r="CH17" i="10"/>
  <c r="CI17" i="10"/>
  <c r="CJ17" i="10"/>
  <c r="CL17" i="10"/>
  <c r="CK17" i="10" s="1"/>
  <c r="CM17" i="10"/>
  <c r="CO17" i="10"/>
  <c r="CN17" i="10" s="1"/>
  <c r="CP17" i="10"/>
  <c r="CR17" i="10"/>
  <c r="CQ17" i="10" s="1"/>
  <c r="CS17" i="10"/>
  <c r="CT17" i="10"/>
  <c r="CU17" i="10"/>
  <c r="CV17" i="10"/>
  <c r="CE18" i="10"/>
  <c r="CF18" i="10"/>
  <c r="CG18" i="10"/>
  <c r="CI18" i="10"/>
  <c r="CH18" i="10" s="1"/>
  <c r="CJ18" i="10"/>
  <c r="CL18" i="10"/>
  <c r="CK18" i="10" s="1"/>
  <c r="CM18" i="10"/>
  <c r="CN18" i="10"/>
  <c r="CO18" i="10"/>
  <c r="CP18" i="10"/>
  <c r="CR18" i="10"/>
  <c r="CQ18" i="10" s="1"/>
  <c r="CS18" i="10"/>
  <c r="CU18" i="10"/>
  <c r="CT18" i="10" s="1"/>
  <c r="CV18" i="10"/>
  <c r="CF19" i="10"/>
  <c r="CE19" i="10" s="1"/>
  <c r="CG19" i="10"/>
  <c r="CH19" i="10"/>
  <c r="CI19" i="10"/>
  <c r="CJ19" i="10"/>
  <c r="CK19" i="10"/>
  <c r="CL19" i="10"/>
  <c r="CM19" i="10"/>
  <c r="CO19" i="10"/>
  <c r="CN19" i="10" s="1"/>
  <c r="CP19" i="10"/>
  <c r="CR19" i="10"/>
  <c r="CQ19" i="10" s="1"/>
  <c r="CS19" i="10"/>
  <c r="CT19" i="10"/>
  <c r="CU19" i="10"/>
  <c r="CV19" i="10"/>
  <c r="CF20" i="10"/>
  <c r="CE20" i="10" s="1"/>
  <c r="CG20" i="10"/>
  <c r="CI20" i="10"/>
  <c r="CH20" i="10" s="1"/>
  <c r="CJ20" i="10"/>
  <c r="CL20" i="10"/>
  <c r="CK20" i="10" s="1"/>
  <c r="CM20" i="10"/>
  <c r="CN20" i="10"/>
  <c r="CO20" i="10"/>
  <c r="CP20" i="10"/>
  <c r="CQ20" i="10"/>
  <c r="CR20" i="10"/>
  <c r="CS20" i="10"/>
  <c r="CU20" i="10"/>
  <c r="CT20" i="10" s="1"/>
  <c r="CV20" i="10"/>
  <c r="CF21" i="10"/>
  <c r="CE21" i="10" s="1"/>
  <c r="CG21" i="10"/>
  <c r="CH21" i="10"/>
  <c r="CI21" i="10"/>
  <c r="CJ21" i="10"/>
  <c r="CL21" i="10"/>
  <c r="CK21" i="10" s="1"/>
  <c r="CM21" i="10"/>
  <c r="CO21" i="10"/>
  <c r="CN21" i="10" s="1"/>
  <c r="CP21" i="10"/>
  <c r="CR21" i="10"/>
  <c r="CQ21" i="10" s="1"/>
  <c r="CS21" i="10"/>
  <c r="CT21" i="10"/>
  <c r="CU21" i="10"/>
  <c r="CV21" i="10"/>
  <c r="CE22" i="10"/>
  <c r="CF22" i="10"/>
  <c r="CG22" i="10"/>
  <c r="CI22" i="10"/>
  <c r="CH22" i="10" s="1"/>
  <c r="CJ22" i="10"/>
  <c r="CL22" i="10"/>
  <c r="CK22" i="10" s="1"/>
  <c r="CM22" i="10"/>
  <c r="CN22" i="10"/>
  <c r="CO22" i="10"/>
  <c r="CP22" i="10"/>
  <c r="CR22" i="10"/>
  <c r="CQ22" i="10" s="1"/>
  <c r="CS22" i="10"/>
  <c r="CU22" i="10"/>
  <c r="CT22" i="10" s="1"/>
  <c r="CV22" i="10"/>
  <c r="CF23" i="10"/>
  <c r="CE23" i="10" s="1"/>
  <c r="CG23" i="10"/>
  <c r="CH23" i="10"/>
  <c r="CI23" i="10"/>
  <c r="CJ23" i="10"/>
  <c r="CK23" i="10"/>
  <c r="CL23" i="10"/>
  <c r="CM23" i="10"/>
  <c r="CO23" i="10"/>
  <c r="CN23" i="10" s="1"/>
  <c r="CP23" i="10"/>
  <c r="CR23" i="10"/>
  <c r="CQ23" i="10" s="1"/>
  <c r="CS23" i="10"/>
  <c r="CT23" i="10"/>
  <c r="CU23" i="10"/>
  <c r="CV23" i="10"/>
  <c r="CF24" i="10"/>
  <c r="CE24" i="10" s="1"/>
  <c r="CG24" i="10"/>
  <c r="CI24" i="10"/>
  <c r="CH24" i="10" s="1"/>
  <c r="CJ24" i="10"/>
  <c r="CL24" i="10"/>
  <c r="CK24" i="10" s="1"/>
  <c r="CM24" i="10"/>
  <c r="CN24" i="10"/>
  <c r="CO24" i="10"/>
  <c r="CP24" i="10"/>
  <c r="CQ24" i="10"/>
  <c r="CR24" i="10"/>
  <c r="CS24" i="10"/>
  <c r="CU24" i="10"/>
  <c r="CT24" i="10" s="1"/>
  <c r="CV24" i="10"/>
  <c r="CF25" i="10"/>
  <c r="CE25" i="10" s="1"/>
  <c r="CG25" i="10"/>
  <c r="CH25" i="10"/>
  <c r="CI25" i="10"/>
  <c r="CJ25" i="10"/>
  <c r="CL25" i="10"/>
  <c r="CK25" i="10" s="1"/>
  <c r="CM25" i="10"/>
  <c r="CO25" i="10"/>
  <c r="CN25" i="10" s="1"/>
  <c r="CP25" i="10"/>
  <c r="CR25" i="10"/>
  <c r="CQ25" i="10" s="1"/>
  <c r="CS25" i="10"/>
  <c r="CT25" i="10"/>
  <c r="CU25" i="10"/>
  <c r="CV25" i="10"/>
  <c r="CE26" i="10"/>
  <c r="CF26" i="10"/>
  <c r="CG26" i="10"/>
  <c r="CI26" i="10"/>
  <c r="CH26" i="10" s="1"/>
  <c r="CJ26" i="10"/>
  <c r="CL26" i="10"/>
  <c r="CK26" i="10" s="1"/>
  <c r="CM26" i="10"/>
  <c r="CN26" i="10"/>
  <c r="CO26" i="10"/>
  <c r="CP26" i="10"/>
  <c r="CR26" i="10"/>
  <c r="CQ26" i="10" s="1"/>
  <c r="CS26" i="10"/>
  <c r="CU26" i="10"/>
  <c r="CT26" i="10" s="1"/>
  <c r="CV26" i="10"/>
  <c r="CF27" i="10"/>
  <c r="CE27" i="10" s="1"/>
  <c r="CG27" i="10"/>
  <c r="CH27" i="10"/>
  <c r="CI27" i="10"/>
  <c r="CJ27" i="10"/>
  <c r="CK27" i="10"/>
  <c r="CL27" i="10"/>
  <c r="CM27" i="10"/>
  <c r="CO27" i="10"/>
  <c r="CN27" i="10" s="1"/>
  <c r="CP27" i="10"/>
  <c r="CR27" i="10"/>
  <c r="CQ27" i="10" s="1"/>
  <c r="CS27" i="10"/>
  <c r="CT27" i="10"/>
  <c r="CU27" i="10"/>
  <c r="CV27" i="10"/>
  <c r="CF28" i="10"/>
  <c r="CE28" i="10" s="1"/>
  <c r="CG28" i="10"/>
  <c r="CI28" i="10"/>
  <c r="CH28" i="10" s="1"/>
  <c r="CJ28" i="10"/>
  <c r="CL28" i="10"/>
  <c r="CK28" i="10" s="1"/>
  <c r="CM28" i="10"/>
  <c r="CN28" i="10"/>
  <c r="CO28" i="10"/>
  <c r="CP28" i="10"/>
  <c r="CQ28" i="10"/>
  <c r="CR28" i="10"/>
  <c r="CS28" i="10"/>
  <c r="CU28" i="10"/>
  <c r="CT28" i="10" s="1"/>
  <c r="CV28" i="10"/>
  <c r="CF29" i="10"/>
  <c r="CE29" i="10" s="1"/>
  <c r="CG29" i="10"/>
  <c r="CH29" i="10"/>
  <c r="CI29" i="10"/>
  <c r="CJ29" i="10"/>
  <c r="CL29" i="10"/>
  <c r="CK29" i="10" s="1"/>
  <c r="CM29" i="10"/>
  <c r="CO29" i="10"/>
  <c r="CN29" i="10" s="1"/>
  <c r="CP29" i="10"/>
  <c r="CR29" i="10"/>
  <c r="CQ29" i="10" s="1"/>
  <c r="CS29" i="10"/>
  <c r="CT29" i="10"/>
  <c r="CU29" i="10"/>
  <c r="CV29" i="10"/>
  <c r="CE30" i="10"/>
  <c r="CF30" i="10"/>
  <c r="CG30" i="10"/>
  <c r="CI30" i="10"/>
  <c r="CH30" i="10" s="1"/>
  <c r="CJ30" i="10"/>
  <c r="CL30" i="10"/>
  <c r="CK30" i="10" s="1"/>
  <c r="CM30" i="10"/>
  <c r="CN30" i="10"/>
  <c r="CO30" i="10"/>
  <c r="CP30" i="10"/>
  <c r="CR30" i="10"/>
  <c r="CQ30" i="10" s="1"/>
  <c r="CS30" i="10"/>
  <c r="CU30" i="10"/>
  <c r="CT30" i="10" s="1"/>
  <c r="CV30" i="10"/>
  <c r="CF31" i="10"/>
  <c r="CE31" i="10" s="1"/>
  <c r="CG31" i="10"/>
  <c r="CH31" i="10"/>
  <c r="CI31" i="10"/>
  <c r="CJ31" i="10"/>
  <c r="CK31" i="10"/>
  <c r="CL31" i="10"/>
  <c r="CM31" i="10"/>
  <c r="CO31" i="10"/>
  <c r="CN31" i="10" s="1"/>
  <c r="CP31" i="10"/>
  <c r="CR31" i="10"/>
  <c r="CQ31" i="10" s="1"/>
  <c r="CS31" i="10"/>
  <c r="CT31" i="10"/>
  <c r="CU31" i="10"/>
  <c r="CV31" i="10"/>
  <c r="CF32" i="10"/>
  <c r="CE32" i="10" s="1"/>
  <c r="CG32" i="10"/>
  <c r="CI32" i="10"/>
  <c r="CH32" i="10" s="1"/>
  <c r="CJ32" i="10"/>
  <c r="CL32" i="10"/>
  <c r="CK32" i="10" s="1"/>
  <c r="CM32" i="10"/>
  <c r="CN32" i="10"/>
  <c r="CO32" i="10"/>
  <c r="CP32" i="10"/>
  <c r="CQ32" i="10"/>
  <c r="CR32" i="10"/>
  <c r="CS32" i="10"/>
  <c r="CU32" i="10"/>
  <c r="CT32" i="10" s="1"/>
  <c r="CV32" i="10"/>
  <c r="CF33" i="10"/>
  <c r="CE33" i="10" s="1"/>
  <c r="CG33" i="10"/>
  <c r="CH33" i="10"/>
  <c r="CI33" i="10"/>
  <c r="CJ33" i="10"/>
  <c r="CL33" i="10"/>
  <c r="CK33" i="10" s="1"/>
  <c r="CM33" i="10"/>
  <c r="CO33" i="10"/>
  <c r="CN33" i="10" s="1"/>
  <c r="CP33" i="10"/>
  <c r="CR33" i="10"/>
  <c r="CQ33" i="10" s="1"/>
  <c r="CS33" i="10"/>
  <c r="CT33" i="10"/>
  <c r="CU33" i="10"/>
  <c r="CV33" i="10"/>
  <c r="CE34" i="10"/>
  <c r="CF34" i="10"/>
  <c r="CG34" i="10"/>
  <c r="CI34" i="10"/>
  <c r="CH34" i="10" s="1"/>
  <c r="CJ34" i="10"/>
  <c r="CL34" i="10"/>
  <c r="CK34" i="10" s="1"/>
  <c r="CM34" i="10"/>
  <c r="CN34" i="10"/>
  <c r="CO34" i="10"/>
  <c r="CP34" i="10"/>
  <c r="CR34" i="10"/>
  <c r="CQ34" i="10" s="1"/>
  <c r="CS34" i="10"/>
  <c r="CU34" i="10"/>
  <c r="CT34" i="10" s="1"/>
  <c r="CV34" i="10"/>
  <c r="CF35" i="10"/>
  <c r="CE35" i="10" s="1"/>
  <c r="CG35" i="10"/>
  <c r="CH35" i="10"/>
  <c r="CI35" i="10"/>
  <c r="CJ35" i="10"/>
  <c r="CK35" i="10"/>
  <c r="CL35" i="10"/>
  <c r="CM35" i="10"/>
  <c r="CO35" i="10"/>
  <c r="CN35" i="10" s="1"/>
  <c r="CP35" i="10"/>
  <c r="CR35" i="10"/>
  <c r="CQ35" i="10" s="1"/>
  <c r="CS35" i="10"/>
  <c r="CT35" i="10"/>
  <c r="CU35" i="10"/>
  <c r="CV35" i="10"/>
  <c r="CF36" i="10"/>
  <c r="CE36" i="10" s="1"/>
  <c r="CG36" i="10"/>
  <c r="CI36" i="10"/>
  <c r="CH36" i="10" s="1"/>
  <c r="CJ36" i="10"/>
  <c r="CL36" i="10"/>
  <c r="CK36" i="10" s="1"/>
  <c r="CM36" i="10"/>
  <c r="CN36" i="10"/>
  <c r="CO36" i="10"/>
  <c r="CP36" i="10"/>
  <c r="CQ36" i="10"/>
  <c r="CR36" i="10"/>
  <c r="CS36" i="10"/>
  <c r="CU36" i="10"/>
  <c r="CT36" i="10" s="1"/>
  <c r="CV36" i="10"/>
  <c r="CF37" i="10"/>
  <c r="CE37" i="10" s="1"/>
  <c r="CG37" i="10"/>
  <c r="CH37" i="10"/>
  <c r="CI37" i="10"/>
  <c r="CJ37" i="10"/>
  <c r="CL37" i="10"/>
  <c r="CK37" i="10" s="1"/>
  <c r="CM37" i="10"/>
  <c r="CO37" i="10"/>
  <c r="CN37" i="10" s="1"/>
  <c r="CP37" i="10"/>
  <c r="CR37" i="10"/>
  <c r="CQ37" i="10" s="1"/>
  <c r="CS37" i="10"/>
  <c r="CT37" i="10"/>
  <c r="CU37" i="10"/>
  <c r="CV37" i="10"/>
  <c r="CE38" i="10"/>
  <c r="CF38" i="10"/>
  <c r="CG38" i="10"/>
  <c r="CI38" i="10"/>
  <c r="CH38" i="10" s="1"/>
  <c r="CJ38" i="10"/>
  <c r="CL38" i="10"/>
  <c r="CK38" i="10" s="1"/>
  <c r="CM38" i="10"/>
  <c r="CN38" i="10"/>
  <c r="CO38" i="10"/>
  <c r="CP38" i="10"/>
  <c r="CR38" i="10"/>
  <c r="CQ38" i="10" s="1"/>
  <c r="CS38" i="10"/>
  <c r="CU38" i="10"/>
  <c r="CT38" i="10" s="1"/>
  <c r="CV38" i="10"/>
  <c r="CF39" i="10"/>
  <c r="CE39" i="10" s="1"/>
  <c r="CG39" i="10"/>
  <c r="CH39" i="10"/>
  <c r="CI39" i="10"/>
  <c r="CJ39" i="10"/>
  <c r="CK39" i="10"/>
  <c r="CL39" i="10"/>
  <c r="CM39" i="10"/>
  <c r="CO39" i="10"/>
  <c r="CN39" i="10" s="1"/>
  <c r="CP39" i="10"/>
  <c r="CR39" i="10"/>
  <c r="CQ39" i="10" s="1"/>
  <c r="CS39" i="10"/>
  <c r="CT39" i="10"/>
  <c r="CU39" i="10"/>
  <c r="CV39" i="10"/>
  <c r="CF40" i="10"/>
  <c r="CE40" i="10" s="1"/>
  <c r="CG40" i="10"/>
  <c r="CI40" i="10"/>
  <c r="CH40" i="10" s="1"/>
  <c r="CJ40" i="10"/>
  <c r="CL40" i="10"/>
  <c r="CK40" i="10" s="1"/>
  <c r="CM40" i="10"/>
  <c r="CN40" i="10"/>
  <c r="CO40" i="10"/>
  <c r="CP40" i="10"/>
  <c r="CQ40" i="10"/>
  <c r="CR40" i="10"/>
  <c r="CS40" i="10"/>
  <c r="CU40" i="10"/>
  <c r="CT40" i="10" s="1"/>
  <c r="CV40" i="10"/>
  <c r="CF41" i="10"/>
  <c r="CE41" i="10" s="1"/>
  <c r="CG41" i="10"/>
  <c r="CH41" i="10"/>
  <c r="CI41" i="10"/>
  <c r="CJ41" i="10"/>
  <c r="CL41" i="10"/>
  <c r="CK41" i="10" s="1"/>
  <c r="CM41" i="10"/>
  <c r="CO41" i="10"/>
  <c r="CN41" i="10" s="1"/>
  <c r="CP41" i="10"/>
  <c r="CR41" i="10"/>
  <c r="CQ41" i="10" s="1"/>
  <c r="CS41" i="10"/>
  <c r="CT41" i="10"/>
  <c r="CU41" i="10"/>
  <c r="CV41" i="10"/>
  <c r="CE42" i="10"/>
  <c r="CF42" i="10"/>
  <c r="CG42" i="10"/>
  <c r="CI42" i="10"/>
  <c r="CH42" i="10" s="1"/>
  <c r="CJ42" i="10"/>
  <c r="CK42" i="10"/>
  <c r="CL42" i="10"/>
  <c r="CM42" i="10"/>
  <c r="CN42" i="10"/>
  <c r="CO42" i="10"/>
  <c r="CP42" i="10"/>
  <c r="CR42" i="10"/>
  <c r="CQ42" i="10" s="1"/>
  <c r="CS42" i="10"/>
  <c r="CU42" i="10"/>
  <c r="CT42" i="10" s="1"/>
  <c r="CV42" i="10"/>
  <c r="CE43" i="10"/>
  <c r="CF43" i="10"/>
  <c r="CG43" i="10"/>
  <c r="CH43" i="10"/>
  <c r="CI43" i="10"/>
  <c r="CJ43" i="10"/>
  <c r="CL43" i="10"/>
  <c r="CK43" i="10" s="1"/>
  <c r="CM43" i="10"/>
  <c r="CO43" i="10"/>
  <c r="CN43" i="10" s="1"/>
  <c r="CP43" i="10"/>
  <c r="CQ43" i="10"/>
  <c r="CR43" i="10"/>
  <c r="CS43" i="10"/>
  <c r="CT43" i="10"/>
  <c r="CU43" i="10"/>
  <c r="CV43" i="10"/>
  <c r="CE44" i="10"/>
  <c r="CF44" i="10"/>
  <c r="CG44" i="10"/>
  <c r="CI44" i="10"/>
  <c r="CH44" i="10" s="1"/>
  <c r="CJ44" i="10"/>
  <c r="CK44" i="10"/>
  <c r="CL44" i="10"/>
  <c r="CM44" i="10"/>
  <c r="CN44" i="10"/>
  <c r="CO44" i="10"/>
  <c r="CP44" i="10"/>
  <c r="CQ44" i="10"/>
  <c r="CR44" i="10"/>
  <c r="CS44" i="10"/>
  <c r="CU44" i="10"/>
  <c r="CT44" i="10" s="1"/>
  <c r="CV44" i="10"/>
  <c r="CE45" i="10"/>
  <c r="CF45" i="10"/>
  <c r="CG45" i="10"/>
  <c r="CH45" i="10"/>
  <c r="CI45" i="10"/>
  <c r="CJ45" i="10"/>
  <c r="CL45" i="10"/>
  <c r="CK45" i="10" s="1"/>
  <c r="CM45" i="10"/>
  <c r="CO45" i="10"/>
  <c r="CN45" i="10" s="1"/>
  <c r="CP45" i="10"/>
  <c r="CQ45" i="10"/>
  <c r="CR45" i="10"/>
  <c r="CS45" i="10"/>
  <c r="CT45" i="10"/>
  <c r="CU45" i="10"/>
  <c r="CV45" i="10"/>
  <c r="CF46" i="10"/>
  <c r="CE46" i="10" s="1"/>
  <c r="CG46" i="10"/>
  <c r="CI46" i="10"/>
  <c r="CH46" i="10" s="1"/>
  <c r="CJ46" i="10"/>
  <c r="CK46" i="10"/>
  <c r="CL46" i="10"/>
  <c r="CM46" i="10"/>
  <c r="CN46" i="10"/>
  <c r="CO46" i="10"/>
  <c r="CP46" i="10"/>
  <c r="CQ46" i="10"/>
  <c r="CR46" i="10"/>
  <c r="CS46" i="10"/>
  <c r="CU46" i="10"/>
  <c r="CT46" i="10" s="1"/>
  <c r="CV46" i="10"/>
  <c r="CE47" i="10"/>
  <c r="CF47" i="10"/>
  <c r="CG47" i="10"/>
  <c r="CH47" i="10"/>
  <c r="CI47" i="10"/>
  <c r="CJ47" i="10"/>
  <c r="CK47" i="10"/>
  <c r="CL47" i="10"/>
  <c r="CM47" i="10"/>
  <c r="CO47" i="10"/>
  <c r="CN47" i="10" s="1"/>
  <c r="CP47" i="10"/>
  <c r="CQ47" i="10"/>
  <c r="CR47" i="10"/>
  <c r="CS47" i="10"/>
  <c r="CT47" i="10"/>
  <c r="CU47" i="10"/>
  <c r="CV47" i="10"/>
  <c r="CE48" i="10"/>
  <c r="CF48" i="10"/>
  <c r="CG48" i="10"/>
  <c r="CI48" i="10"/>
  <c r="CH48" i="10" s="1"/>
  <c r="CJ48" i="10"/>
  <c r="CK48" i="10"/>
  <c r="CL48" i="10"/>
  <c r="CM48" i="10"/>
  <c r="CN48" i="10"/>
  <c r="CO48" i="10"/>
  <c r="CP48" i="10"/>
  <c r="CR48" i="10"/>
  <c r="CQ48" i="10" s="1"/>
  <c r="CS48" i="10"/>
  <c r="CU48" i="10"/>
  <c r="CT48" i="10" s="1"/>
  <c r="CV48" i="10"/>
  <c r="CE49" i="10"/>
  <c r="CF49" i="10"/>
  <c r="CG49" i="10"/>
  <c r="CH49" i="10"/>
  <c r="CI49" i="10"/>
  <c r="CJ49" i="10"/>
  <c r="CK49" i="10"/>
  <c r="CL49" i="10"/>
  <c r="CM49" i="10"/>
  <c r="CO49" i="10"/>
  <c r="CN49" i="10" s="1"/>
  <c r="CP49" i="10"/>
  <c r="CQ49" i="10"/>
  <c r="CR49" i="10"/>
  <c r="CS49" i="10"/>
  <c r="CT49" i="10"/>
  <c r="CU49" i="10"/>
  <c r="CV49" i="10"/>
  <c r="CE50" i="10"/>
  <c r="CF50" i="10"/>
  <c r="CG50" i="10"/>
  <c r="CI50" i="10"/>
  <c r="CH50" i="10" s="1"/>
  <c r="CJ50" i="10"/>
  <c r="CK50" i="10"/>
  <c r="CL50" i="10"/>
  <c r="CM50" i="10"/>
  <c r="CN50" i="10"/>
  <c r="CO50" i="10"/>
  <c r="CP50" i="10"/>
  <c r="CR50" i="10"/>
  <c r="CQ50" i="10" s="1"/>
  <c r="CS50" i="10"/>
  <c r="CU50" i="10"/>
  <c r="CT50" i="10" s="1"/>
  <c r="CV50" i="10"/>
  <c r="CE51" i="10"/>
  <c r="CF51" i="10"/>
  <c r="CG51" i="10"/>
  <c r="CH51" i="10"/>
  <c r="CI51" i="10"/>
  <c r="CJ51" i="10"/>
  <c r="CL51" i="10"/>
  <c r="CK51" i="10" s="1"/>
  <c r="CM51" i="10"/>
  <c r="CO51" i="10"/>
  <c r="CN51" i="10" s="1"/>
  <c r="CP51" i="10"/>
  <c r="CQ51" i="10"/>
  <c r="CR51" i="10"/>
  <c r="CS51" i="10"/>
  <c r="CT51" i="10"/>
  <c r="CU51" i="10"/>
  <c r="CV51" i="10"/>
  <c r="CE52" i="10"/>
  <c r="CF52" i="10"/>
  <c r="CG52" i="10"/>
  <c r="CI52" i="10"/>
  <c r="CH52" i="10" s="1"/>
  <c r="CJ52" i="10"/>
  <c r="CK52" i="10"/>
  <c r="CL52" i="10"/>
  <c r="CM52" i="10"/>
  <c r="CN52" i="10"/>
  <c r="CO52" i="10"/>
  <c r="CP52" i="10"/>
  <c r="CQ52" i="10"/>
  <c r="CR52" i="10"/>
  <c r="CS52" i="10"/>
  <c r="CU52" i="10"/>
  <c r="CT52" i="10" s="1"/>
  <c r="CV52" i="10"/>
  <c r="CE53" i="10"/>
  <c r="CF53" i="10"/>
  <c r="CG53" i="10"/>
  <c r="CH53" i="10"/>
  <c r="CI53" i="10"/>
  <c r="CJ53" i="10"/>
  <c r="CK53" i="10"/>
  <c r="CL53" i="10"/>
  <c r="CM53" i="10"/>
  <c r="CO53" i="10"/>
  <c r="CN53" i="10" s="1"/>
  <c r="CP53" i="10"/>
  <c r="CQ53" i="10"/>
  <c r="CR53" i="10"/>
  <c r="CS53" i="10"/>
  <c r="CT53" i="10"/>
  <c r="CU53" i="10"/>
  <c r="CV53" i="10"/>
  <c r="CF54" i="10"/>
  <c r="CE54" i="10" s="1"/>
  <c r="CG54" i="10"/>
  <c r="CI54" i="10"/>
  <c r="CH54" i="10" s="1"/>
  <c r="CJ54" i="10"/>
  <c r="CK54" i="10"/>
  <c r="CL54" i="10"/>
  <c r="CM54" i="10"/>
  <c r="CN54" i="10"/>
  <c r="CO54" i="10"/>
  <c r="CP54" i="10"/>
  <c r="CQ54" i="10"/>
  <c r="CR54" i="10"/>
  <c r="CS54" i="10"/>
  <c r="CU54" i="10"/>
  <c r="CT54" i="10" s="1"/>
  <c r="CV54" i="10"/>
  <c r="CE55" i="10"/>
  <c r="CF55" i="10"/>
  <c r="CG55" i="10"/>
  <c r="CH55" i="10"/>
  <c r="CI55" i="10"/>
  <c r="CJ55" i="10"/>
  <c r="CK55" i="10"/>
  <c r="CL55" i="10"/>
  <c r="CM55" i="10"/>
  <c r="CO55" i="10"/>
  <c r="CN55" i="10" s="1"/>
  <c r="CP55" i="10"/>
  <c r="CQ55" i="10"/>
  <c r="CR55" i="10"/>
  <c r="CS55" i="10"/>
  <c r="CT55" i="10"/>
  <c r="CU55" i="10"/>
  <c r="CV55" i="10"/>
  <c r="CF56" i="10"/>
  <c r="CE56" i="10" s="1"/>
  <c r="CG56" i="10"/>
  <c r="CI56" i="10"/>
  <c r="CH56" i="10" s="1"/>
  <c r="CJ56" i="10"/>
  <c r="CK56" i="10"/>
  <c r="CL56" i="10"/>
  <c r="CM56" i="10"/>
  <c r="CN56" i="10"/>
  <c r="CO56" i="10"/>
  <c r="CP56" i="10"/>
  <c r="CR56" i="10"/>
  <c r="CQ56" i="10" s="1"/>
  <c r="CS56" i="10"/>
  <c r="CU56" i="10"/>
  <c r="CT56" i="10" s="1"/>
  <c r="CV56" i="10"/>
  <c r="CE57" i="10"/>
  <c r="CF57" i="10"/>
  <c r="CG57" i="10"/>
  <c r="CH57" i="10"/>
  <c r="CI57" i="10"/>
  <c r="CJ57" i="10"/>
  <c r="CK57" i="10"/>
  <c r="CL57" i="10"/>
  <c r="CM57" i="10"/>
  <c r="CO57" i="10"/>
  <c r="CN57" i="10" s="1"/>
  <c r="CP57" i="10"/>
  <c r="CQ57" i="10"/>
  <c r="CR57" i="10"/>
  <c r="CS57" i="10"/>
  <c r="CT57" i="10"/>
  <c r="CU57" i="10"/>
  <c r="CV57" i="10"/>
  <c r="CE58" i="10"/>
  <c r="CF58" i="10"/>
  <c r="CG58" i="10"/>
  <c r="CI58" i="10"/>
  <c r="CH58" i="10" s="1"/>
  <c r="CJ58" i="10"/>
  <c r="CK58" i="10"/>
  <c r="CL58" i="10"/>
  <c r="CM58" i="10"/>
  <c r="CN58" i="10"/>
  <c r="CO58" i="10"/>
  <c r="CP58" i="10"/>
  <c r="CQ58" i="10"/>
  <c r="CR58" i="10"/>
  <c r="CS58" i="10"/>
  <c r="CU58" i="10"/>
  <c r="CT58" i="10" s="1"/>
  <c r="CV58" i="10"/>
  <c r="CE59" i="10"/>
  <c r="CF59" i="10"/>
  <c r="CG59" i="10"/>
  <c r="CH59" i="10"/>
  <c r="CI59" i="10"/>
  <c r="CJ59" i="10"/>
  <c r="CL59" i="10"/>
  <c r="CK59" i="10" s="1"/>
  <c r="CM59" i="10"/>
  <c r="CO59" i="10"/>
  <c r="CN59" i="10" s="1"/>
  <c r="CP59" i="10"/>
  <c r="CQ59" i="10"/>
  <c r="CR59" i="10"/>
  <c r="CS59" i="10"/>
  <c r="CT59" i="10"/>
  <c r="CU59" i="10"/>
  <c r="CV59" i="10"/>
  <c r="CE60" i="10"/>
  <c r="CF60" i="10"/>
  <c r="CG60" i="10"/>
  <c r="CI60" i="10"/>
  <c r="CH60" i="10" s="1"/>
  <c r="CJ60" i="10"/>
  <c r="CK60" i="10"/>
  <c r="CL60" i="10"/>
  <c r="CM60" i="10"/>
  <c r="CN60" i="10"/>
  <c r="CO60" i="10"/>
  <c r="CP60" i="10"/>
  <c r="CQ60" i="10"/>
  <c r="CR60" i="10"/>
  <c r="CS60" i="10"/>
  <c r="CU60" i="10"/>
  <c r="CT60" i="10" s="1"/>
  <c r="CV60" i="10"/>
  <c r="CE61" i="10"/>
  <c r="CF61" i="10"/>
  <c r="CG61" i="10"/>
  <c r="CH61" i="10"/>
  <c r="CI61" i="10"/>
  <c r="CJ61" i="10"/>
  <c r="CL61" i="10"/>
  <c r="CK61" i="10" s="1"/>
  <c r="CM61" i="10"/>
  <c r="CO61" i="10"/>
  <c r="CN61" i="10" s="1"/>
  <c r="CP61" i="10"/>
  <c r="CQ61" i="10"/>
  <c r="CR61" i="10"/>
  <c r="CS61" i="10"/>
  <c r="CU61" i="10"/>
  <c r="CT61" i="10" s="1"/>
  <c r="CV61" i="10"/>
  <c r="CF62" i="10"/>
  <c r="CE62" i="10" s="1"/>
  <c r="CG62" i="10"/>
  <c r="CH62" i="10"/>
  <c r="CI62" i="10"/>
  <c r="CJ62" i="10"/>
  <c r="CK62" i="10"/>
  <c r="CL62" i="10"/>
  <c r="CM62" i="10"/>
  <c r="CN62" i="10"/>
  <c r="CO62" i="10"/>
  <c r="CP62" i="10"/>
  <c r="CR62" i="10"/>
  <c r="CQ62" i="10" s="1"/>
  <c r="CS62" i="10"/>
  <c r="CT62" i="10"/>
  <c r="CU62" i="10"/>
  <c r="CV62" i="10"/>
  <c r="CE63" i="10"/>
  <c r="CF63" i="10"/>
  <c r="CG63" i="10"/>
  <c r="CI63" i="10"/>
  <c r="CH63" i="10" s="1"/>
  <c r="CJ63" i="10"/>
  <c r="CL63" i="10"/>
  <c r="CK63" i="10" s="1"/>
  <c r="CM63" i="10"/>
  <c r="CN63" i="10"/>
  <c r="CO63" i="10"/>
  <c r="CP63" i="10"/>
  <c r="CQ63" i="10"/>
  <c r="CR63" i="10"/>
  <c r="CS63" i="10"/>
  <c r="CT63" i="10"/>
  <c r="CU63" i="10"/>
  <c r="CV63" i="10"/>
  <c r="CF64" i="10"/>
  <c r="CE64" i="10" s="1"/>
  <c r="CG64" i="10"/>
  <c r="CH64" i="10"/>
  <c r="CI64" i="10"/>
  <c r="CJ64" i="10"/>
  <c r="CK64" i="10"/>
  <c r="CL64" i="10"/>
  <c r="CM64" i="10"/>
  <c r="CO64" i="10"/>
  <c r="CN64" i="10" s="1"/>
  <c r="CP64" i="10"/>
  <c r="CR64" i="10"/>
  <c r="CQ64" i="10" s="1"/>
  <c r="CS64" i="10"/>
  <c r="CT64" i="10"/>
  <c r="CU64" i="10"/>
  <c r="CV64" i="10"/>
  <c r="CE65" i="10"/>
  <c r="CF65" i="10"/>
  <c r="CG65" i="10"/>
  <c r="CH65" i="10"/>
  <c r="CI65" i="10"/>
  <c r="CJ65" i="10"/>
  <c r="CL65" i="10"/>
  <c r="CK65" i="10" s="1"/>
  <c r="CM65" i="10"/>
  <c r="CN65" i="10"/>
  <c r="CO65" i="10"/>
  <c r="CP65" i="10"/>
  <c r="CQ65" i="10"/>
  <c r="CR65" i="10"/>
  <c r="CS65" i="10"/>
  <c r="CU65" i="10"/>
  <c r="CT65" i="10" s="1"/>
  <c r="CV65" i="10"/>
  <c r="CF66" i="10"/>
  <c r="CE66" i="10" s="1"/>
  <c r="CG66" i="10"/>
  <c r="CH66" i="10"/>
  <c r="CI66" i="10"/>
  <c r="CJ66" i="10"/>
  <c r="CK66" i="10"/>
  <c r="CL66" i="10"/>
  <c r="CM66" i="10"/>
  <c r="CN66" i="10"/>
  <c r="CO66" i="10"/>
  <c r="CP66" i="10"/>
  <c r="CR66" i="10"/>
  <c r="CQ66" i="10" s="1"/>
  <c r="CS66" i="10"/>
  <c r="CT66" i="10"/>
  <c r="CU66" i="10"/>
  <c r="CV66" i="10"/>
  <c r="CE67" i="10"/>
  <c r="CF67" i="10"/>
  <c r="CG67" i="10"/>
  <c r="CI67" i="10"/>
  <c r="CH67" i="10" s="1"/>
  <c r="CJ67" i="10"/>
  <c r="CL67" i="10"/>
  <c r="CK67" i="10" s="1"/>
  <c r="CM67" i="10"/>
  <c r="CN67" i="10"/>
  <c r="CO67" i="10"/>
  <c r="CP67" i="10"/>
  <c r="CQ67" i="10"/>
  <c r="CR67" i="10"/>
  <c r="CS67" i="10"/>
  <c r="CT67" i="10"/>
  <c r="CU67" i="10"/>
  <c r="CV67" i="10"/>
  <c r="CF68" i="10"/>
  <c r="CE68" i="10" s="1"/>
  <c r="CG68" i="10"/>
  <c r="CH68" i="10"/>
  <c r="CI68" i="10"/>
  <c r="CJ68" i="10"/>
  <c r="CK68" i="10"/>
  <c r="CL68" i="10"/>
  <c r="CM68" i="10"/>
  <c r="CO68" i="10"/>
  <c r="CN68" i="10" s="1"/>
  <c r="CP68" i="10"/>
  <c r="CR68" i="10"/>
  <c r="CQ68" i="10" s="1"/>
  <c r="CS68" i="10"/>
  <c r="CT68" i="10"/>
  <c r="CU68" i="10"/>
  <c r="CV68" i="10"/>
  <c r="CE69" i="10"/>
  <c r="CF69" i="10"/>
  <c r="CG69" i="10"/>
  <c r="CH69" i="10"/>
  <c r="CI69" i="10"/>
  <c r="CJ69" i="10"/>
  <c r="CL69" i="10"/>
  <c r="CK69" i="10" s="1"/>
  <c r="CM69" i="10"/>
  <c r="CN69" i="10"/>
  <c r="CO69" i="10"/>
  <c r="CP69" i="10"/>
  <c r="CQ69" i="10"/>
  <c r="CR69" i="10"/>
  <c r="CS69" i="10"/>
  <c r="CU69" i="10"/>
  <c r="CT69" i="10" s="1"/>
  <c r="CV69" i="10"/>
  <c r="CF70" i="10"/>
  <c r="CE70" i="10" s="1"/>
  <c r="CG70" i="10"/>
  <c r="CH70" i="10"/>
  <c r="CI70" i="10"/>
  <c r="CJ70" i="10"/>
  <c r="CK70" i="10"/>
  <c r="CL70" i="10"/>
  <c r="CM70" i="10"/>
  <c r="CN70" i="10"/>
  <c r="CO70" i="10"/>
  <c r="CP70" i="10"/>
  <c r="CR70" i="10"/>
  <c r="CQ70" i="10" s="1"/>
  <c r="CS70" i="10"/>
  <c r="CT70" i="10"/>
  <c r="CU70" i="10"/>
  <c r="CV70" i="10"/>
  <c r="CE71" i="10"/>
  <c r="CF71" i="10"/>
  <c r="CG71" i="10"/>
  <c r="CI71" i="10"/>
  <c r="CH71" i="10" s="1"/>
  <c r="CJ71" i="10"/>
  <c r="CL71" i="10"/>
  <c r="CK71" i="10" s="1"/>
  <c r="CM71" i="10"/>
  <c r="CN71" i="10"/>
  <c r="CO71" i="10"/>
  <c r="CP71" i="10"/>
  <c r="CQ71" i="10"/>
  <c r="CR71" i="10"/>
  <c r="CS71" i="10"/>
  <c r="CT71" i="10"/>
  <c r="CU71" i="10"/>
  <c r="CV71" i="10"/>
  <c r="CF72" i="10"/>
  <c r="CE72" i="10" s="1"/>
  <c r="CG72" i="10"/>
  <c r="CH72" i="10"/>
  <c r="CI72" i="10"/>
  <c r="CJ72" i="10"/>
  <c r="CK72" i="10"/>
  <c r="CL72" i="10"/>
  <c r="CM72" i="10"/>
  <c r="CO72" i="10"/>
  <c r="CN72" i="10" s="1"/>
  <c r="CP72" i="10"/>
  <c r="CR72" i="10"/>
  <c r="CQ72" i="10" s="1"/>
  <c r="CS72" i="10"/>
  <c r="CT72" i="10"/>
  <c r="CU72" i="10"/>
  <c r="CV72" i="10"/>
  <c r="CE73" i="10"/>
  <c r="CF73" i="10"/>
  <c r="CG73" i="10"/>
  <c r="CH73" i="10"/>
  <c r="CI73" i="10"/>
  <c r="CJ73" i="10"/>
  <c r="CL73" i="10"/>
  <c r="CK73" i="10" s="1"/>
  <c r="CM73" i="10"/>
  <c r="CN73" i="10"/>
  <c r="CO73" i="10"/>
  <c r="CP73" i="10"/>
  <c r="CQ73" i="10"/>
  <c r="CR73" i="10"/>
  <c r="CS73" i="10"/>
  <c r="CU73" i="10"/>
  <c r="CT73" i="10" s="1"/>
  <c r="CV73" i="10"/>
  <c r="CF74" i="10"/>
  <c r="CE74" i="10" s="1"/>
  <c r="CG74" i="10"/>
  <c r="CH74" i="10"/>
  <c r="CI74" i="10"/>
  <c r="CJ74" i="10"/>
  <c r="CK74" i="10"/>
  <c r="CL74" i="10"/>
  <c r="CM74" i="10"/>
  <c r="CN74" i="10"/>
  <c r="CO74" i="10"/>
  <c r="CP74" i="10"/>
  <c r="CR74" i="10"/>
  <c r="CQ74" i="10" s="1"/>
  <c r="CS74" i="10"/>
  <c r="CT74" i="10"/>
  <c r="CU74" i="10"/>
  <c r="CV74" i="10"/>
  <c r="CE75" i="10"/>
  <c r="CF75" i="10"/>
  <c r="CG75" i="10"/>
  <c r="CI75" i="10"/>
  <c r="CH75" i="10" s="1"/>
  <c r="CJ75" i="10"/>
  <c r="CL75" i="10"/>
  <c r="CK75" i="10" s="1"/>
  <c r="CM75" i="10"/>
  <c r="CN75" i="10"/>
  <c r="CO75" i="10"/>
  <c r="CP75" i="10"/>
  <c r="CQ75" i="10"/>
  <c r="CR75" i="10"/>
  <c r="CS75" i="10"/>
  <c r="CT75" i="10"/>
  <c r="CU75" i="10"/>
  <c r="CV75" i="10"/>
  <c r="CF76" i="10"/>
  <c r="CE76" i="10" s="1"/>
  <c r="CG76" i="10"/>
  <c r="CH76" i="10"/>
  <c r="CI76" i="10"/>
  <c r="CJ76" i="10"/>
  <c r="CK76" i="10"/>
  <c r="CL76" i="10"/>
  <c r="CM76" i="10"/>
  <c r="CO76" i="10"/>
  <c r="CN76" i="10" s="1"/>
  <c r="CP76" i="10"/>
  <c r="CR76" i="10"/>
  <c r="CQ76" i="10" s="1"/>
  <c r="CS76" i="10"/>
  <c r="CT76" i="10"/>
  <c r="CU76" i="10"/>
  <c r="CV76" i="10"/>
  <c r="CE77" i="10"/>
  <c r="CF77" i="10"/>
  <c r="CG77" i="10"/>
  <c r="CH77" i="10"/>
  <c r="CI77" i="10"/>
  <c r="CJ77" i="10"/>
  <c r="CL77" i="10"/>
  <c r="CK77" i="10" s="1"/>
  <c r="CM77" i="10"/>
  <c r="CN77" i="10"/>
  <c r="CO77" i="10"/>
  <c r="CP77" i="10"/>
  <c r="CQ77" i="10"/>
  <c r="CR77" i="10"/>
  <c r="CS77" i="10"/>
  <c r="CU77" i="10"/>
  <c r="CT77" i="10" s="1"/>
  <c r="CV77" i="10"/>
  <c r="CF78" i="10"/>
  <c r="CE78" i="10" s="1"/>
  <c r="CG78" i="10"/>
  <c r="CH78" i="10"/>
  <c r="CI78" i="10"/>
  <c r="CJ78" i="10"/>
  <c r="CK78" i="10"/>
  <c r="CL78" i="10"/>
  <c r="CM78" i="10"/>
  <c r="CN78" i="10"/>
  <c r="CO78" i="10"/>
  <c r="CP78" i="10"/>
  <c r="CR78" i="10"/>
  <c r="CQ78" i="10" s="1"/>
  <c r="CS78" i="10"/>
  <c r="CT78" i="10"/>
  <c r="CU78" i="10"/>
  <c r="CV78" i="10"/>
  <c r="CE79" i="10"/>
  <c r="CF79" i="10"/>
  <c r="CG79" i="10"/>
  <c r="CI79" i="10"/>
  <c r="CH79" i="10" s="1"/>
  <c r="CJ79" i="10"/>
  <c r="CL79" i="10"/>
  <c r="CK79" i="10" s="1"/>
  <c r="CM79" i="10"/>
  <c r="CN79" i="10"/>
  <c r="CO79" i="10"/>
  <c r="CP79" i="10"/>
  <c r="CQ79" i="10"/>
  <c r="CR79" i="10"/>
  <c r="CS79" i="10"/>
  <c r="CT79" i="10"/>
  <c r="CU79" i="10"/>
  <c r="CV79" i="10"/>
  <c r="CF80" i="10"/>
  <c r="CE80" i="10" s="1"/>
  <c r="CG80" i="10"/>
  <c r="CH80" i="10"/>
  <c r="CI80" i="10"/>
  <c r="CJ80" i="10"/>
  <c r="CK80" i="10"/>
  <c r="CL80" i="10"/>
  <c r="CM80" i="10"/>
  <c r="CO80" i="10"/>
  <c r="CN80" i="10" s="1"/>
  <c r="CP80" i="10"/>
  <c r="CR80" i="10"/>
  <c r="CQ80" i="10" s="1"/>
  <c r="CS80" i="10"/>
  <c r="CT80" i="10"/>
  <c r="CU80" i="10"/>
  <c r="CV80" i="10"/>
  <c r="CE81" i="10"/>
  <c r="CF81" i="10"/>
  <c r="CG81" i="10"/>
  <c r="CH81" i="10"/>
  <c r="CI81" i="10"/>
  <c r="CJ81" i="10"/>
  <c r="CL81" i="10"/>
  <c r="CK81" i="10" s="1"/>
  <c r="CM81" i="10"/>
  <c r="CN81" i="10"/>
  <c r="CO81" i="10"/>
  <c r="CP81" i="10"/>
  <c r="CQ81" i="10"/>
  <c r="CR81" i="10"/>
  <c r="CS81" i="10"/>
  <c r="CU81" i="10"/>
  <c r="CT81" i="10" s="1"/>
  <c r="CV81" i="10"/>
  <c r="CF82" i="10"/>
  <c r="CE82" i="10" s="1"/>
  <c r="CG82" i="10"/>
  <c r="CH82" i="10"/>
  <c r="CI82" i="10"/>
  <c r="CJ82" i="10"/>
  <c r="CK82" i="10"/>
  <c r="CL82" i="10"/>
  <c r="CM82" i="10"/>
  <c r="CN82" i="10"/>
  <c r="CO82" i="10"/>
  <c r="CP82" i="10"/>
  <c r="CR82" i="10"/>
  <c r="CQ82" i="10" s="1"/>
  <c r="CS82" i="10"/>
  <c r="CT82" i="10"/>
  <c r="CU82" i="10"/>
  <c r="CV82" i="10"/>
  <c r="CE83" i="10"/>
  <c r="CF83" i="10"/>
  <c r="CG83" i="10"/>
  <c r="CI83" i="10"/>
  <c r="CH83" i="10" s="1"/>
  <c r="CJ83" i="10"/>
  <c r="CL83" i="10"/>
  <c r="CK83" i="10" s="1"/>
  <c r="CM83" i="10"/>
  <c r="CN83" i="10"/>
  <c r="CO83" i="10"/>
  <c r="CP83" i="10"/>
  <c r="CQ83" i="10"/>
  <c r="CR83" i="10"/>
  <c r="CS83" i="10"/>
  <c r="CT83" i="10"/>
  <c r="CU83" i="10"/>
  <c r="CV83" i="10"/>
  <c r="CF84" i="10"/>
  <c r="CE84" i="10" s="1"/>
  <c r="CG84" i="10"/>
  <c r="CH84" i="10"/>
  <c r="CI84" i="10"/>
  <c r="CJ84" i="10"/>
  <c r="CK84" i="10"/>
  <c r="CL84" i="10"/>
  <c r="CM84" i="10"/>
  <c r="CO84" i="10"/>
  <c r="CN84" i="10" s="1"/>
  <c r="CP84" i="10"/>
  <c r="CR84" i="10"/>
  <c r="CQ84" i="10" s="1"/>
  <c r="CS84" i="10"/>
  <c r="CT84" i="10"/>
  <c r="CU84" i="10"/>
  <c r="CV84" i="10"/>
  <c r="CE85" i="10"/>
  <c r="CF85" i="10"/>
  <c r="CG85" i="10"/>
  <c r="CH85" i="10"/>
  <c r="CI85" i="10"/>
  <c r="CJ85" i="10"/>
  <c r="CL85" i="10"/>
  <c r="CK85" i="10" s="1"/>
  <c r="CM85" i="10"/>
  <c r="CN85" i="10"/>
  <c r="CO85" i="10"/>
  <c r="CP85" i="10"/>
  <c r="CQ85" i="10"/>
  <c r="CR85" i="10"/>
  <c r="CS85" i="10"/>
  <c r="CU85" i="10"/>
  <c r="CT85" i="10" s="1"/>
  <c r="CV85" i="10"/>
  <c r="CF86" i="10"/>
  <c r="CE86" i="10" s="1"/>
  <c r="CG86" i="10"/>
  <c r="CH86" i="10"/>
  <c r="CI86" i="10"/>
  <c r="CJ86" i="10"/>
  <c r="CK86" i="10"/>
  <c r="CL86" i="10"/>
  <c r="CM86" i="10"/>
  <c r="CN86" i="10"/>
  <c r="CO86" i="10"/>
  <c r="CP86" i="10"/>
  <c r="CR86" i="10"/>
  <c r="CQ86" i="10" s="1"/>
  <c r="CS86" i="10"/>
  <c r="CT86" i="10"/>
  <c r="CU86" i="10"/>
  <c r="CV86" i="10"/>
  <c r="CE87" i="10"/>
  <c r="CF87" i="10"/>
  <c r="CG87" i="10"/>
  <c r="CI87" i="10"/>
  <c r="CH87" i="10" s="1"/>
  <c r="CJ87" i="10"/>
  <c r="CL87" i="10"/>
  <c r="CK87" i="10" s="1"/>
  <c r="CM87" i="10"/>
  <c r="CN87" i="10"/>
  <c r="CO87" i="10"/>
  <c r="CP87" i="10"/>
  <c r="CQ87" i="10"/>
  <c r="CR87" i="10"/>
  <c r="CS87" i="10"/>
  <c r="CT87" i="10"/>
  <c r="CU87" i="10"/>
  <c r="CV87" i="10"/>
  <c r="CF88" i="10"/>
  <c r="CE88" i="10" s="1"/>
  <c r="CG88" i="10"/>
  <c r="CH88" i="10"/>
  <c r="CI88" i="10"/>
  <c r="CJ88" i="10"/>
  <c r="CK88" i="10"/>
  <c r="CL88" i="10"/>
  <c r="CM88" i="10"/>
  <c r="CO88" i="10"/>
  <c r="CN88" i="10" s="1"/>
  <c r="CP88" i="10"/>
  <c r="CR88" i="10"/>
  <c r="CQ88" i="10" s="1"/>
  <c r="CS88" i="10"/>
  <c r="CT88" i="10"/>
  <c r="CU88" i="10"/>
  <c r="CV88" i="10"/>
  <c r="CE89" i="10"/>
  <c r="CF89" i="10"/>
  <c r="CG89" i="10"/>
  <c r="CH89" i="10"/>
  <c r="CI89" i="10"/>
  <c r="CJ89" i="10"/>
  <c r="CL89" i="10"/>
  <c r="CK89" i="10" s="1"/>
  <c r="CM89" i="10"/>
  <c r="CN89" i="10"/>
  <c r="CO89" i="10"/>
  <c r="CP89" i="10"/>
  <c r="CQ89" i="10"/>
  <c r="CR89" i="10"/>
  <c r="CS89" i="10"/>
  <c r="CU89" i="10"/>
  <c r="CT89" i="10" s="1"/>
  <c r="CV89" i="10"/>
  <c r="CF90" i="10"/>
  <c r="CE90" i="10" s="1"/>
  <c r="CG90" i="10"/>
  <c r="CH90" i="10"/>
  <c r="CI90" i="10"/>
  <c r="CJ90" i="10"/>
  <c r="CK90" i="10"/>
  <c r="CL90" i="10"/>
  <c r="CM90" i="10"/>
  <c r="CN90" i="10"/>
  <c r="CO90" i="10"/>
  <c r="CP90" i="10"/>
  <c r="CR90" i="10"/>
  <c r="CQ90" i="10" s="1"/>
  <c r="CS90" i="10"/>
  <c r="CT90" i="10"/>
  <c r="CU90" i="10"/>
  <c r="CV90" i="10"/>
  <c r="CE91" i="10"/>
  <c r="CF91" i="10"/>
  <c r="CG91" i="10"/>
  <c r="CI91" i="10"/>
  <c r="CH91" i="10" s="1"/>
  <c r="CJ91" i="10"/>
  <c r="CL91" i="10"/>
  <c r="CK91" i="10" s="1"/>
  <c r="CM91" i="10"/>
  <c r="CN91" i="10"/>
  <c r="CO91" i="10"/>
  <c r="CP91" i="10"/>
  <c r="CQ91" i="10"/>
  <c r="CR91" i="10"/>
  <c r="CS91" i="10"/>
  <c r="CT91" i="10"/>
  <c r="CU91" i="10"/>
  <c r="CV91" i="10"/>
  <c r="CF92" i="10"/>
  <c r="CE92" i="10" s="1"/>
  <c r="CG92" i="10"/>
  <c r="CH92" i="10"/>
  <c r="CI92" i="10"/>
  <c r="CJ92" i="10"/>
  <c r="CK92" i="10"/>
  <c r="CL92" i="10"/>
  <c r="CM92" i="10"/>
  <c r="CO92" i="10"/>
  <c r="CN92" i="10" s="1"/>
  <c r="CP92" i="10"/>
  <c r="CR92" i="10"/>
  <c r="CQ92" i="10" s="1"/>
  <c r="CS92" i="10"/>
  <c r="CT92" i="10"/>
  <c r="CU92" i="10"/>
  <c r="CV92" i="10"/>
  <c r="CE93" i="10"/>
  <c r="CF93" i="10"/>
  <c r="CG93" i="10"/>
  <c r="CH93" i="10"/>
  <c r="CI93" i="10"/>
  <c r="CJ93" i="10"/>
  <c r="CL93" i="10"/>
  <c r="CK93" i="10" s="1"/>
  <c r="CM93" i="10"/>
  <c r="CN93" i="10"/>
  <c r="CO93" i="10"/>
  <c r="CP93" i="10"/>
  <c r="CQ93" i="10"/>
  <c r="CR93" i="10"/>
  <c r="CS93" i="10"/>
  <c r="CU93" i="10"/>
  <c r="CT93" i="10" s="1"/>
  <c r="CV93" i="10"/>
  <c r="CF94" i="10"/>
  <c r="CE94" i="10" s="1"/>
  <c r="CG94" i="10"/>
  <c r="CH94" i="10"/>
  <c r="CI94" i="10"/>
  <c r="CJ94" i="10"/>
  <c r="CK94" i="10"/>
  <c r="CL94" i="10"/>
  <c r="CM94" i="10"/>
  <c r="CN94" i="10"/>
  <c r="CO94" i="10"/>
  <c r="CP94" i="10"/>
  <c r="CR94" i="10"/>
  <c r="CQ94" i="10" s="1"/>
  <c r="CS94" i="10"/>
  <c r="CT94" i="10"/>
  <c r="CU94" i="10"/>
  <c r="CV94" i="10"/>
  <c r="CE95" i="10"/>
  <c r="CF95" i="10"/>
  <c r="CG95" i="10"/>
  <c r="CI95" i="10"/>
  <c r="CH95" i="10" s="1"/>
  <c r="CJ95" i="10"/>
  <c r="CL95" i="10"/>
  <c r="CK95" i="10" s="1"/>
  <c r="CM95" i="10"/>
  <c r="CN95" i="10"/>
  <c r="CO95" i="10"/>
  <c r="CP95" i="10"/>
  <c r="CQ95" i="10"/>
  <c r="CR95" i="10"/>
  <c r="CS95" i="10"/>
  <c r="CT95" i="10"/>
  <c r="CU95" i="10"/>
  <c r="CV95" i="10"/>
  <c r="CF96" i="10"/>
  <c r="CE96" i="10" s="1"/>
  <c r="CG96" i="10"/>
  <c r="CH96" i="10"/>
  <c r="CI96" i="10"/>
  <c r="CJ96" i="10"/>
  <c r="CK96" i="10"/>
  <c r="CL96" i="10"/>
  <c r="CM96" i="10"/>
  <c r="CO96" i="10"/>
  <c r="CN96" i="10" s="1"/>
  <c r="CP96" i="10"/>
  <c r="CR96" i="10"/>
  <c r="CQ96" i="10" s="1"/>
  <c r="CS96" i="10"/>
  <c r="CT96" i="10"/>
  <c r="CU96" i="10"/>
  <c r="CV96" i="10"/>
  <c r="CE97" i="10"/>
  <c r="CF97" i="10"/>
  <c r="CG97" i="10"/>
  <c r="CH97" i="10"/>
  <c r="CI97" i="10"/>
  <c r="CJ97" i="10"/>
  <c r="CL97" i="10"/>
  <c r="CK97" i="10" s="1"/>
  <c r="CM97" i="10"/>
  <c r="CN97" i="10"/>
  <c r="CO97" i="10"/>
  <c r="CP97" i="10"/>
  <c r="CQ97" i="10"/>
  <c r="CR97" i="10"/>
  <c r="CS97" i="10"/>
  <c r="CU97" i="10"/>
  <c r="CT97" i="10" s="1"/>
  <c r="CV97" i="10"/>
  <c r="CF98" i="10"/>
  <c r="CE98" i="10" s="1"/>
  <c r="CG98" i="10"/>
  <c r="CH98" i="10"/>
  <c r="CI98" i="10"/>
  <c r="CJ98" i="10"/>
  <c r="CK98" i="10"/>
  <c r="CL98" i="10"/>
  <c r="CM98" i="10"/>
  <c r="CN98" i="10"/>
  <c r="CO98" i="10"/>
  <c r="CP98" i="10"/>
  <c r="CR98" i="10"/>
  <c r="CQ98" i="10" s="1"/>
  <c r="CS98" i="10"/>
  <c r="CT98" i="10"/>
  <c r="CU98" i="10"/>
  <c r="CV98" i="10"/>
  <c r="CE99" i="10"/>
  <c r="CF99" i="10"/>
  <c r="CG99" i="10"/>
  <c r="CI99" i="10"/>
  <c r="CH99" i="10" s="1"/>
  <c r="CJ99" i="10"/>
  <c r="CL99" i="10"/>
  <c r="CK99" i="10" s="1"/>
  <c r="CM99" i="10"/>
  <c r="CN99" i="10"/>
  <c r="CO99" i="10"/>
  <c r="CP99" i="10"/>
  <c r="CQ99" i="10"/>
  <c r="CR99" i="10"/>
  <c r="CS99" i="10"/>
  <c r="CT99" i="10"/>
  <c r="CU99" i="10"/>
  <c r="CV99" i="10"/>
  <c r="CF100" i="10"/>
  <c r="CE100" i="10" s="1"/>
  <c r="CG100" i="10"/>
  <c r="CH100" i="10"/>
  <c r="CI100" i="10"/>
  <c r="CJ100" i="10"/>
  <c r="CK100" i="10"/>
  <c r="CL100" i="10"/>
  <c r="CM100" i="10"/>
  <c r="CO100" i="10"/>
  <c r="CN100" i="10" s="1"/>
  <c r="CP100" i="10"/>
  <c r="CR100" i="10"/>
  <c r="CQ100" i="10" s="1"/>
  <c r="CS100" i="10"/>
  <c r="CT100" i="10"/>
  <c r="CU100" i="10"/>
  <c r="CV100" i="10"/>
  <c r="CE101" i="10"/>
  <c r="CF101" i="10"/>
  <c r="CG101" i="10"/>
  <c r="CH101" i="10"/>
  <c r="CI101" i="10"/>
  <c r="CJ101" i="10"/>
  <c r="CL101" i="10"/>
  <c r="CK101" i="10" s="1"/>
  <c r="CM101" i="10"/>
  <c r="CN101" i="10"/>
  <c r="CO101" i="10"/>
  <c r="CP101" i="10"/>
  <c r="CQ101" i="10"/>
  <c r="CR101" i="10"/>
  <c r="CS101" i="10"/>
  <c r="CU101" i="10"/>
  <c r="CT101" i="10" s="1"/>
  <c r="CV101" i="10"/>
  <c r="CF102" i="10"/>
  <c r="CE102" i="10" s="1"/>
  <c r="CG102" i="10"/>
  <c r="CH102" i="10"/>
  <c r="CI102" i="10"/>
  <c r="CJ102" i="10"/>
  <c r="CK102" i="10"/>
  <c r="CL102" i="10"/>
  <c r="CM102" i="10"/>
  <c r="CN102" i="10"/>
  <c r="CO102" i="10"/>
  <c r="CP102" i="10"/>
  <c r="CR102" i="10"/>
  <c r="CQ102" i="10" s="1"/>
  <c r="CS102" i="10"/>
  <c r="CT102" i="10"/>
  <c r="CU102" i="10"/>
  <c r="CV102" i="10"/>
  <c r="CE103" i="10"/>
  <c r="CF103" i="10"/>
  <c r="CG103" i="10"/>
  <c r="CI103" i="10"/>
  <c r="CH103" i="10" s="1"/>
  <c r="CJ103" i="10"/>
  <c r="CL103" i="10"/>
  <c r="CK103" i="10" s="1"/>
  <c r="CM103" i="10"/>
  <c r="CN103" i="10"/>
  <c r="CO103" i="10"/>
  <c r="CP103" i="10"/>
  <c r="CQ103" i="10"/>
  <c r="CR103" i="10"/>
  <c r="CS103" i="10"/>
  <c r="CT103" i="10"/>
  <c r="CU103" i="10"/>
  <c r="CV103" i="10"/>
  <c r="CF104" i="10"/>
  <c r="CE104" i="10" s="1"/>
  <c r="CG104" i="10"/>
  <c r="CH104" i="10"/>
  <c r="CI104" i="10"/>
  <c r="CJ104" i="10"/>
  <c r="CK104" i="10"/>
  <c r="CL104" i="10"/>
  <c r="CM104" i="10"/>
  <c r="CO104" i="10"/>
  <c r="CN104" i="10" s="1"/>
  <c r="CP104" i="10"/>
  <c r="CR104" i="10"/>
  <c r="CQ104" i="10" s="1"/>
  <c r="CS104" i="10"/>
  <c r="CT104" i="10"/>
  <c r="CU104" i="10"/>
  <c r="CV104" i="10"/>
  <c r="CE105" i="10"/>
  <c r="CF105" i="10"/>
  <c r="CG105" i="10"/>
  <c r="CH105" i="10"/>
  <c r="CI105" i="10"/>
  <c r="CJ105" i="10"/>
  <c r="CL105" i="10"/>
  <c r="CK105" i="10" s="1"/>
  <c r="CM105" i="10"/>
  <c r="CN105" i="10"/>
  <c r="CO105" i="10"/>
  <c r="CP105" i="10"/>
  <c r="CQ105" i="10"/>
  <c r="CR105" i="10"/>
  <c r="CS105" i="10"/>
  <c r="CU105" i="10"/>
  <c r="CT105" i="10" s="1"/>
  <c r="CV105" i="10"/>
  <c r="CF106" i="10"/>
  <c r="CE106" i="10" s="1"/>
  <c r="CG106" i="10"/>
  <c r="CH106" i="10"/>
  <c r="CI106" i="10"/>
  <c r="CJ106" i="10"/>
  <c r="CK106" i="10"/>
  <c r="CL106" i="10"/>
  <c r="CM106" i="10"/>
  <c r="CN106" i="10"/>
  <c r="CO106" i="10"/>
  <c r="CP106" i="10"/>
  <c r="CR106" i="10"/>
  <c r="CQ106" i="10" s="1"/>
  <c r="CS106" i="10"/>
  <c r="CT106" i="10"/>
  <c r="CU106" i="10"/>
  <c r="CV106" i="10"/>
  <c r="CE107" i="10"/>
  <c r="CF107" i="10"/>
  <c r="CG107" i="10"/>
  <c r="CI107" i="10"/>
  <c r="CH107" i="10" s="1"/>
  <c r="CJ107" i="10"/>
  <c r="CL107" i="10"/>
  <c r="CK107" i="10" s="1"/>
  <c r="CM107" i="10"/>
  <c r="CN107" i="10"/>
  <c r="CO107" i="10"/>
  <c r="CP107" i="10"/>
  <c r="CQ107" i="10"/>
  <c r="CR107" i="10"/>
  <c r="CS107" i="10"/>
  <c r="CT107" i="10"/>
  <c r="CU107" i="10"/>
  <c r="CV107" i="10"/>
  <c r="CF108" i="10"/>
  <c r="CE108" i="10" s="1"/>
  <c r="CG108" i="10"/>
  <c r="CH108" i="10"/>
  <c r="CI108" i="10"/>
  <c r="CJ108" i="10"/>
  <c r="CK108" i="10"/>
  <c r="CL108" i="10"/>
  <c r="CM108" i="10"/>
  <c r="CO108" i="10"/>
  <c r="CN108" i="10" s="1"/>
  <c r="CP108" i="10"/>
  <c r="CR108" i="10"/>
  <c r="CQ108" i="10" s="1"/>
  <c r="CS108" i="10"/>
  <c r="CT108" i="10"/>
  <c r="CU108" i="10"/>
  <c r="CV108" i="10"/>
  <c r="CE109" i="10"/>
  <c r="CF109" i="10"/>
  <c r="CG109" i="10"/>
  <c r="CH109" i="10"/>
  <c r="CI109" i="10"/>
  <c r="CJ109" i="10"/>
  <c r="CL109" i="10"/>
  <c r="CK109" i="10" s="1"/>
  <c r="CM109" i="10"/>
  <c r="CN109" i="10"/>
  <c r="CO109" i="10"/>
  <c r="CP109" i="10"/>
  <c r="CQ109" i="10"/>
  <c r="CR109" i="10"/>
  <c r="CS109" i="10"/>
  <c r="CU109" i="10"/>
  <c r="CT109" i="10" s="1"/>
  <c r="CV109" i="10"/>
  <c r="CF110" i="10"/>
  <c r="CE110" i="10" s="1"/>
  <c r="CG110" i="10"/>
  <c r="CH110" i="10"/>
  <c r="CI110" i="10"/>
  <c r="CJ110" i="10"/>
  <c r="CK110" i="10"/>
  <c r="CL110" i="10"/>
  <c r="CM110" i="10"/>
  <c r="CN110" i="10"/>
  <c r="CO110" i="10"/>
  <c r="CP110" i="10"/>
  <c r="CR110" i="10"/>
  <c r="CQ110" i="10" s="1"/>
  <c r="CS110" i="10"/>
  <c r="CT110" i="10"/>
  <c r="CU110" i="10"/>
  <c r="CV110" i="10"/>
  <c r="CE111" i="10"/>
  <c r="CF111" i="10"/>
  <c r="CG111" i="10"/>
  <c r="CI111" i="10"/>
  <c r="CH111" i="10" s="1"/>
  <c r="CJ111" i="10"/>
  <c r="CL111" i="10"/>
  <c r="CK111" i="10" s="1"/>
  <c r="CM111" i="10"/>
  <c r="CN111" i="10"/>
  <c r="CO111" i="10"/>
  <c r="CP111" i="10"/>
  <c r="CQ111" i="10"/>
  <c r="CR111" i="10"/>
  <c r="CS111" i="10"/>
  <c r="CT111" i="10"/>
  <c r="CU111" i="10"/>
  <c r="CV111" i="10"/>
  <c r="CF112" i="10"/>
  <c r="CE112" i="10" s="1"/>
  <c r="CG112" i="10"/>
  <c r="CH112" i="10"/>
  <c r="CI112" i="10"/>
  <c r="CJ112" i="10"/>
  <c r="CK112" i="10"/>
  <c r="CL112" i="10"/>
  <c r="CM112" i="10"/>
  <c r="CO112" i="10"/>
  <c r="CN112" i="10" s="1"/>
  <c r="CP112" i="10"/>
  <c r="CR112" i="10"/>
  <c r="CQ112" i="10" s="1"/>
  <c r="CS112" i="10"/>
  <c r="CT112" i="10"/>
  <c r="CU112" i="10"/>
  <c r="CV112" i="10"/>
  <c r="CE113" i="10"/>
  <c r="CF113" i="10"/>
  <c r="CG113" i="10"/>
  <c r="CH113" i="10"/>
  <c r="CI113" i="10"/>
  <c r="CJ113" i="10"/>
  <c r="CL113" i="10"/>
  <c r="CK113" i="10" s="1"/>
  <c r="CM113" i="10"/>
  <c r="CN113" i="10"/>
  <c r="CO113" i="10"/>
  <c r="CP113" i="10"/>
  <c r="CQ113" i="10"/>
  <c r="CR113" i="10"/>
  <c r="CS113" i="10"/>
  <c r="CU113" i="10"/>
  <c r="CT113" i="10" s="1"/>
  <c r="CV113" i="10"/>
  <c r="CF114" i="10"/>
  <c r="CE114" i="10" s="1"/>
  <c r="CG114" i="10"/>
  <c r="CH114" i="10"/>
  <c r="CI114" i="10"/>
  <c r="CJ114" i="10"/>
  <c r="CK114" i="10"/>
  <c r="CL114" i="10"/>
  <c r="CM114" i="10"/>
  <c r="CN114" i="10"/>
  <c r="CO114" i="10"/>
  <c r="CP114" i="10"/>
  <c r="CR114" i="10"/>
  <c r="CQ114" i="10" s="1"/>
  <c r="CS114" i="10"/>
  <c r="CT114" i="10"/>
  <c r="CU114" i="10"/>
  <c r="CV114" i="10"/>
  <c r="CE115" i="10"/>
  <c r="CF115" i="10"/>
  <c r="CG115" i="10"/>
  <c r="CI115" i="10"/>
  <c r="CH115" i="10" s="1"/>
  <c r="CJ115" i="10"/>
  <c r="CL115" i="10"/>
  <c r="CK115" i="10" s="1"/>
  <c r="CM115" i="10"/>
  <c r="CN115" i="10"/>
  <c r="CO115" i="10"/>
  <c r="CP115" i="10"/>
  <c r="CQ115" i="10"/>
  <c r="CR115" i="10"/>
  <c r="CS115" i="10"/>
  <c r="CT115" i="10"/>
  <c r="CU115" i="10"/>
  <c r="CV115" i="10"/>
  <c r="CF116" i="10"/>
  <c r="CE116" i="10" s="1"/>
  <c r="CG116" i="10"/>
  <c r="CH116" i="10"/>
  <c r="CI116" i="10"/>
  <c r="CJ116" i="10"/>
  <c r="CK116" i="10"/>
  <c r="CL116" i="10"/>
  <c r="CM116" i="10"/>
  <c r="CO116" i="10"/>
  <c r="CN116" i="10" s="1"/>
  <c r="CP116" i="10"/>
  <c r="CR116" i="10"/>
  <c r="CQ116" i="10" s="1"/>
  <c r="CS116" i="10"/>
  <c r="CT116" i="10"/>
  <c r="CU116" i="10"/>
  <c r="CV116" i="10"/>
  <c r="CE117" i="10"/>
  <c r="CF117" i="10"/>
  <c r="CG117" i="10"/>
  <c r="CH117" i="10"/>
  <c r="CI117" i="10"/>
  <c r="CJ117" i="10"/>
  <c r="CL117" i="10"/>
  <c r="CK117" i="10" s="1"/>
  <c r="CM117" i="10"/>
  <c r="CN117" i="10"/>
  <c r="CO117" i="10"/>
  <c r="CP117" i="10"/>
  <c r="CQ117" i="10"/>
  <c r="CR117" i="10"/>
  <c r="CS117" i="10"/>
  <c r="CU117" i="10"/>
  <c r="CT117" i="10" s="1"/>
  <c r="CV117" i="10"/>
  <c r="CF118" i="10"/>
  <c r="CE118" i="10" s="1"/>
  <c r="CG118" i="10"/>
  <c r="CH118" i="10"/>
  <c r="CI118" i="10"/>
  <c r="CJ118" i="10"/>
  <c r="CK118" i="10"/>
  <c r="CL118" i="10"/>
  <c r="CM118" i="10"/>
  <c r="CN118" i="10"/>
  <c r="CO118" i="10"/>
  <c r="CP118" i="10"/>
  <c r="CR118" i="10"/>
  <c r="CQ118" i="10" s="1"/>
  <c r="CS118" i="10"/>
  <c r="CT118" i="10"/>
  <c r="CU118" i="10"/>
  <c r="CV118" i="10"/>
  <c r="CE119" i="10"/>
  <c r="CF119" i="10"/>
  <c r="CG119" i="10"/>
  <c r="CI119" i="10"/>
  <c r="CH119" i="10" s="1"/>
  <c r="CJ119" i="10"/>
  <c r="CL119" i="10"/>
  <c r="CK119" i="10" s="1"/>
  <c r="CM119" i="10"/>
  <c r="CN119" i="10"/>
  <c r="CO119" i="10"/>
  <c r="CP119" i="10"/>
  <c r="CQ119" i="10"/>
  <c r="CR119" i="10"/>
  <c r="CS119" i="10"/>
  <c r="CT119" i="10"/>
  <c r="CU119" i="10"/>
  <c r="CV119" i="10"/>
  <c r="CF120" i="10"/>
  <c r="CE120" i="10" s="1"/>
  <c r="CG120" i="10"/>
  <c r="CH120" i="10"/>
  <c r="CI120" i="10"/>
  <c r="CJ120" i="10"/>
  <c r="CK120" i="10"/>
  <c r="CL120" i="10"/>
  <c r="CM120" i="10"/>
  <c r="CO120" i="10"/>
  <c r="CN120" i="10" s="1"/>
  <c r="CP120" i="10"/>
  <c r="CR120" i="10"/>
  <c r="CQ120" i="10" s="1"/>
  <c r="CS120" i="10"/>
  <c r="CT120" i="10"/>
  <c r="CU120" i="10"/>
  <c r="CV120" i="10"/>
  <c r="CE121" i="10"/>
  <c r="CF121" i="10"/>
  <c r="CG121" i="10"/>
  <c r="CH121" i="10"/>
  <c r="CI121" i="10"/>
  <c r="CJ121" i="10"/>
  <c r="CL121" i="10"/>
  <c r="CK121" i="10" s="1"/>
  <c r="CM121" i="10"/>
  <c r="CN121" i="10"/>
  <c r="CO121" i="10"/>
  <c r="CP121" i="10"/>
  <c r="CQ121" i="10"/>
  <c r="CR121" i="10"/>
  <c r="CS121" i="10"/>
  <c r="CU121" i="10"/>
  <c r="CT121" i="10" s="1"/>
  <c r="CV121" i="10"/>
  <c r="CF122" i="10"/>
  <c r="CE122" i="10" s="1"/>
  <c r="CG122" i="10"/>
  <c r="CH122" i="10"/>
  <c r="CI122" i="10"/>
  <c r="CJ122" i="10"/>
  <c r="CK122" i="10"/>
  <c r="CL122" i="10"/>
  <c r="CM122" i="10"/>
  <c r="CN122" i="10"/>
  <c r="CO122" i="10"/>
  <c r="CP122" i="10"/>
  <c r="CR122" i="10"/>
  <c r="CQ122" i="10" s="1"/>
  <c r="CS122" i="10"/>
  <c r="CT122" i="10"/>
  <c r="CU122" i="10"/>
  <c r="CV122" i="10"/>
  <c r="CE123" i="10"/>
  <c r="CF123" i="10"/>
  <c r="CG123" i="10"/>
  <c r="CI123" i="10"/>
  <c r="CH123" i="10" s="1"/>
  <c r="CJ123" i="10"/>
  <c r="CL123" i="10"/>
  <c r="CK123" i="10" s="1"/>
  <c r="CM123" i="10"/>
  <c r="CN123" i="10"/>
  <c r="CO123" i="10"/>
  <c r="CP123" i="10"/>
  <c r="CQ123" i="10"/>
  <c r="CR123" i="10"/>
  <c r="CS123" i="10"/>
  <c r="CT123" i="10"/>
  <c r="CU123" i="10"/>
  <c r="CV123" i="10"/>
  <c r="CF124" i="10"/>
  <c r="CE124" i="10" s="1"/>
  <c r="CG124" i="10"/>
  <c r="CH124" i="10"/>
  <c r="CI124" i="10"/>
  <c r="CJ124" i="10"/>
  <c r="CK124" i="10"/>
  <c r="CL124" i="10"/>
  <c r="CM124" i="10"/>
  <c r="CO124" i="10"/>
  <c r="CN124" i="10" s="1"/>
  <c r="CP124" i="10"/>
  <c r="CR124" i="10"/>
  <c r="CQ124" i="10" s="1"/>
  <c r="CS124" i="10"/>
  <c r="CT124" i="10"/>
  <c r="CU124" i="10"/>
  <c r="CV124" i="10"/>
  <c r="CE125" i="10"/>
  <c r="CF125" i="10"/>
  <c r="CG125" i="10"/>
  <c r="CH125" i="10"/>
  <c r="CI125" i="10"/>
  <c r="CJ125" i="10"/>
  <c r="CL125" i="10"/>
  <c r="CK125" i="10" s="1"/>
  <c r="CM125" i="10"/>
  <c r="CN125" i="10"/>
  <c r="CO125" i="10"/>
  <c r="CP125" i="10"/>
  <c r="CQ125" i="10"/>
  <c r="CR125" i="10"/>
  <c r="CS125" i="10"/>
  <c r="CU125" i="10"/>
  <c r="CT125" i="10" s="1"/>
  <c r="CV125" i="10"/>
  <c r="CF126" i="10"/>
  <c r="CE126" i="10" s="1"/>
  <c r="CG126" i="10"/>
  <c r="CH126" i="10"/>
  <c r="CI126" i="10"/>
  <c r="CJ126" i="10"/>
  <c r="CK126" i="10"/>
  <c r="CL126" i="10"/>
  <c r="CM126" i="10"/>
  <c r="CN126" i="10"/>
  <c r="CO126" i="10"/>
  <c r="CP126" i="10"/>
  <c r="CR126" i="10"/>
  <c r="CQ126" i="10" s="1"/>
  <c r="CS126" i="10"/>
  <c r="CT126" i="10"/>
  <c r="CU126" i="10"/>
  <c r="CV126" i="10"/>
  <c r="CE127" i="10"/>
  <c r="CF127" i="10"/>
  <c r="CG127" i="10"/>
  <c r="CI127" i="10"/>
  <c r="CH127" i="10" s="1"/>
  <c r="CJ127" i="10"/>
  <c r="CL127" i="10"/>
  <c r="CK127" i="10" s="1"/>
  <c r="CM127" i="10"/>
  <c r="CN127" i="10"/>
  <c r="CO127" i="10"/>
  <c r="CP127" i="10"/>
  <c r="CQ127" i="10"/>
  <c r="CR127" i="10"/>
  <c r="CS127" i="10"/>
  <c r="CT127" i="10"/>
  <c r="CU127" i="10"/>
  <c r="CV127" i="10"/>
  <c r="CF128" i="10"/>
  <c r="CE128" i="10" s="1"/>
  <c r="CG128" i="10"/>
  <c r="CH128" i="10"/>
  <c r="CI128" i="10"/>
  <c r="CJ128" i="10"/>
  <c r="CK128" i="10"/>
  <c r="CL128" i="10"/>
  <c r="CM128" i="10"/>
  <c r="CO128" i="10"/>
  <c r="CN128" i="10" s="1"/>
  <c r="CP128" i="10"/>
  <c r="CR128" i="10"/>
  <c r="CQ128" i="10" s="1"/>
  <c r="CS128" i="10"/>
  <c r="CT128" i="10"/>
  <c r="CU128" i="10"/>
  <c r="CV128" i="10"/>
  <c r="CE129" i="10"/>
  <c r="CF129" i="10"/>
  <c r="CG129" i="10"/>
  <c r="CH129" i="10"/>
  <c r="CI129" i="10"/>
  <c r="CJ129" i="10"/>
  <c r="CL129" i="10"/>
  <c r="CK129" i="10" s="1"/>
  <c r="CM129" i="10"/>
  <c r="CN129" i="10"/>
  <c r="CO129" i="10"/>
  <c r="CP129" i="10"/>
  <c r="CQ129" i="10"/>
  <c r="CR129" i="10"/>
  <c r="CS129" i="10"/>
  <c r="CU129" i="10"/>
  <c r="CT129" i="10" s="1"/>
  <c r="CV129" i="10"/>
  <c r="CF130" i="10"/>
  <c r="CE130" i="10" s="1"/>
  <c r="CG130" i="10"/>
  <c r="CH130" i="10"/>
  <c r="CI130" i="10"/>
  <c r="CJ130" i="10"/>
  <c r="CK130" i="10"/>
  <c r="CL130" i="10"/>
  <c r="CM130" i="10"/>
  <c r="CN130" i="10"/>
  <c r="CO130" i="10"/>
  <c r="CP130" i="10"/>
  <c r="CR130" i="10"/>
  <c r="CQ130" i="10" s="1"/>
  <c r="CS130" i="10"/>
  <c r="CT130" i="10"/>
  <c r="CU130" i="10"/>
  <c r="CV130" i="10"/>
  <c r="CE131" i="10"/>
  <c r="CF131" i="10"/>
  <c r="CG131" i="10"/>
  <c r="CI131" i="10"/>
  <c r="CH131" i="10" s="1"/>
  <c r="CJ131" i="10"/>
  <c r="CL131" i="10"/>
  <c r="CK131" i="10" s="1"/>
  <c r="CM131" i="10"/>
  <c r="CN131" i="10"/>
  <c r="CO131" i="10"/>
  <c r="CP131" i="10"/>
  <c r="CQ131" i="10"/>
  <c r="CR131" i="10"/>
  <c r="CS131" i="10"/>
  <c r="CT131" i="10"/>
  <c r="CU131" i="10"/>
  <c r="CV131" i="10"/>
  <c r="CF132" i="10"/>
  <c r="CE132" i="10" s="1"/>
  <c r="CG132" i="10"/>
  <c r="CH132" i="10"/>
  <c r="CI132" i="10"/>
  <c r="CJ132" i="10"/>
  <c r="CK132" i="10"/>
  <c r="CL132" i="10"/>
  <c r="CM132" i="10"/>
  <c r="CO132" i="10"/>
  <c r="CN132" i="10" s="1"/>
  <c r="CP132" i="10"/>
  <c r="CR132" i="10"/>
  <c r="CQ132" i="10" s="1"/>
  <c r="CS132" i="10"/>
  <c r="CT132" i="10"/>
  <c r="CU132" i="10"/>
  <c r="CV132" i="10"/>
  <c r="CE133" i="10"/>
  <c r="CF133" i="10"/>
  <c r="CG133" i="10"/>
  <c r="CH133" i="10"/>
  <c r="CI133" i="10"/>
  <c r="CJ133" i="10"/>
  <c r="CL133" i="10"/>
  <c r="CK133" i="10" s="1"/>
  <c r="CM133" i="10"/>
  <c r="CN133" i="10"/>
  <c r="CO133" i="10"/>
  <c r="CP133" i="10"/>
  <c r="CQ133" i="10"/>
  <c r="CR133" i="10"/>
  <c r="CS133" i="10"/>
  <c r="CU133" i="10"/>
  <c r="CT133" i="10" s="1"/>
  <c r="CV133" i="10"/>
  <c r="CF134" i="10"/>
  <c r="CE134" i="10" s="1"/>
  <c r="CG134" i="10"/>
  <c r="CH134" i="10"/>
  <c r="CI134" i="10"/>
  <c r="CJ134" i="10"/>
  <c r="CK134" i="10"/>
  <c r="CL134" i="10"/>
  <c r="CM134" i="10"/>
  <c r="CN134" i="10"/>
  <c r="CO134" i="10"/>
  <c r="CP134" i="10"/>
  <c r="CR134" i="10"/>
  <c r="CQ134" i="10" s="1"/>
  <c r="CS134" i="10"/>
  <c r="CT134" i="10"/>
  <c r="CU134" i="10"/>
  <c r="CV134" i="10"/>
  <c r="CE135" i="10"/>
  <c r="CF135" i="10"/>
  <c r="CG135" i="10"/>
  <c r="CI135" i="10"/>
  <c r="CH135" i="10" s="1"/>
  <c r="CJ135" i="10"/>
  <c r="CL135" i="10"/>
  <c r="CK135" i="10" s="1"/>
  <c r="CM135" i="10"/>
  <c r="CN135" i="10"/>
  <c r="CO135" i="10"/>
  <c r="CP135" i="10"/>
  <c r="CQ135" i="10"/>
  <c r="CR135" i="10"/>
  <c r="CS135" i="10"/>
  <c r="CT135" i="10"/>
  <c r="CU135" i="10"/>
  <c r="CV135" i="10"/>
  <c r="CF136" i="10"/>
  <c r="CE136" i="10" s="1"/>
  <c r="CG136" i="10"/>
  <c r="CH136" i="10"/>
  <c r="CI136" i="10"/>
  <c r="CJ136" i="10"/>
  <c r="CK136" i="10"/>
  <c r="CL136" i="10"/>
  <c r="CM136" i="10"/>
  <c r="CO136" i="10"/>
  <c r="CN136" i="10" s="1"/>
  <c r="CP136" i="10"/>
  <c r="CR136" i="10"/>
  <c r="CQ136" i="10" s="1"/>
  <c r="CS136" i="10"/>
  <c r="CT136" i="10"/>
  <c r="CU136" i="10"/>
  <c r="CV136" i="10"/>
  <c r="CE137" i="10"/>
  <c r="CF137" i="10"/>
  <c r="CG137" i="10"/>
  <c r="CH137" i="10"/>
  <c r="CI137" i="10"/>
  <c r="CJ137" i="10"/>
  <c r="CL137" i="10"/>
  <c r="CK137" i="10" s="1"/>
  <c r="CM137" i="10"/>
  <c r="CN137" i="10"/>
  <c r="CO137" i="10"/>
  <c r="CP137" i="10"/>
  <c r="CQ137" i="10"/>
  <c r="CR137" i="10"/>
  <c r="CS137" i="10"/>
  <c r="CU137" i="10"/>
  <c r="CT137" i="10" s="1"/>
  <c r="CV137" i="10"/>
  <c r="CF138" i="10"/>
  <c r="CE138" i="10" s="1"/>
  <c r="CG138" i="10"/>
  <c r="CH138" i="10"/>
  <c r="CI138" i="10"/>
  <c r="CJ138" i="10"/>
  <c r="CK138" i="10"/>
  <c r="CL138" i="10"/>
  <c r="CM138" i="10"/>
  <c r="CN138" i="10"/>
  <c r="CO138" i="10"/>
  <c r="CP138" i="10"/>
  <c r="CR138" i="10"/>
  <c r="CQ138" i="10" s="1"/>
  <c r="CS138" i="10"/>
  <c r="CT138" i="10"/>
  <c r="CU138" i="10"/>
  <c r="CV138" i="10"/>
  <c r="CE139" i="10"/>
  <c r="CF139" i="10"/>
  <c r="CG139" i="10"/>
  <c r="CI139" i="10"/>
  <c r="CH139" i="10" s="1"/>
  <c r="CJ139" i="10"/>
  <c r="CL139" i="10"/>
  <c r="CK139" i="10" s="1"/>
  <c r="CM139" i="10"/>
  <c r="CN139" i="10"/>
  <c r="CO139" i="10"/>
  <c r="CP139" i="10"/>
  <c r="CQ139" i="10"/>
  <c r="CR139" i="10"/>
  <c r="CS139" i="10"/>
  <c r="CT139" i="10"/>
  <c r="CU139" i="10"/>
  <c r="CV139" i="10"/>
  <c r="CF140" i="10"/>
  <c r="CE140" i="10" s="1"/>
  <c r="CG140" i="10"/>
  <c r="CH140" i="10"/>
  <c r="CI140" i="10"/>
  <c r="CJ140" i="10"/>
  <c r="CK140" i="10"/>
  <c r="CL140" i="10"/>
  <c r="CM140" i="10"/>
  <c r="CO140" i="10"/>
  <c r="CN140" i="10" s="1"/>
  <c r="CP140" i="10"/>
  <c r="CR140" i="10"/>
  <c r="CQ140" i="10" s="1"/>
  <c r="CS140" i="10"/>
  <c r="CT140" i="10"/>
  <c r="CU140" i="10"/>
  <c r="CV140" i="10"/>
  <c r="CF141" i="10"/>
  <c r="CE141" i="10" s="1"/>
  <c r="CG141" i="10"/>
  <c r="CH141" i="10"/>
  <c r="CI141" i="10"/>
  <c r="CJ141" i="10"/>
  <c r="CL141" i="10"/>
  <c r="CK141" i="10" s="1"/>
  <c r="CM141" i="10"/>
  <c r="CN141" i="10"/>
  <c r="CO141" i="10"/>
  <c r="CP141" i="10"/>
  <c r="CQ141" i="10"/>
  <c r="CR141" i="10"/>
  <c r="CS141" i="10"/>
  <c r="CU141" i="10"/>
  <c r="CT141" i="10" s="1"/>
  <c r="CV141" i="10"/>
  <c r="CF142" i="10"/>
  <c r="CE142" i="10" s="1"/>
  <c r="CG142" i="10"/>
  <c r="CH142" i="10"/>
  <c r="CI142" i="10"/>
  <c r="CJ142" i="10"/>
  <c r="CL142" i="10"/>
  <c r="CK142" i="10" s="1"/>
  <c r="CM142" i="10"/>
  <c r="CN142" i="10"/>
  <c r="CO142" i="10"/>
  <c r="CP142" i="10"/>
  <c r="CR142" i="10"/>
  <c r="CQ142" i="10" s="1"/>
  <c r="CS142" i="10"/>
  <c r="CT142" i="10"/>
  <c r="CU142" i="10"/>
  <c r="CV142" i="10"/>
  <c r="CE143" i="10"/>
  <c r="CF143" i="10"/>
  <c r="CG143" i="10"/>
  <c r="CI143" i="10"/>
  <c r="CH143" i="10" s="1"/>
  <c r="CJ143" i="10"/>
  <c r="CL143" i="10"/>
  <c r="CK143" i="10" s="1"/>
  <c r="CM143" i="10"/>
  <c r="CN143" i="10"/>
  <c r="CO143" i="10"/>
  <c r="CP143" i="10"/>
  <c r="CR143" i="10"/>
  <c r="CQ143" i="10" s="1"/>
  <c r="CS143" i="10"/>
  <c r="CT143" i="10"/>
  <c r="CU143" i="10"/>
  <c r="CV143" i="10"/>
  <c r="CF144" i="10"/>
  <c r="CE144" i="10" s="1"/>
  <c r="CG144" i="10"/>
  <c r="CH144" i="10"/>
  <c r="CI144" i="10"/>
  <c r="CJ144" i="10"/>
  <c r="CK144" i="10"/>
  <c r="CL144" i="10"/>
  <c r="CM144" i="10"/>
  <c r="CO144" i="10"/>
  <c r="CN144" i="10" s="1"/>
  <c r="CP144" i="10"/>
  <c r="CR144" i="10"/>
  <c r="CQ144" i="10" s="1"/>
  <c r="CS144" i="10"/>
  <c r="CT144" i="10"/>
  <c r="CU144" i="10"/>
  <c r="CV144" i="10"/>
  <c r="CF145" i="10"/>
  <c r="CE145" i="10" s="1"/>
  <c r="CG145" i="10"/>
  <c r="CH145" i="10"/>
  <c r="CI145" i="10"/>
  <c r="CJ145" i="10"/>
  <c r="CL145" i="10"/>
  <c r="CK145" i="10" s="1"/>
  <c r="CM145" i="10"/>
  <c r="CN145" i="10"/>
  <c r="CO145" i="10"/>
  <c r="CP145" i="10"/>
  <c r="CQ145" i="10"/>
  <c r="CR145" i="10"/>
  <c r="CS145" i="10"/>
  <c r="CU145" i="10"/>
  <c r="CT145" i="10" s="1"/>
  <c r="CV145" i="10"/>
  <c r="CF146" i="10"/>
  <c r="CE146" i="10" s="1"/>
  <c r="CG146" i="10"/>
  <c r="CH146" i="10"/>
  <c r="CI146" i="10"/>
  <c r="CJ146" i="10"/>
  <c r="CL146" i="10"/>
  <c r="CK146" i="10" s="1"/>
  <c r="CM146" i="10"/>
  <c r="CN146" i="10"/>
  <c r="CO146" i="10"/>
  <c r="CP146" i="10"/>
  <c r="CR146" i="10"/>
  <c r="CQ146" i="10" s="1"/>
  <c r="CS146" i="10"/>
  <c r="CT146" i="10"/>
  <c r="CU146" i="10"/>
  <c r="CV146" i="10"/>
  <c r="CE147" i="10"/>
  <c r="CF147" i="10"/>
  <c r="CG147" i="10"/>
  <c r="CI147" i="10"/>
  <c r="CH147" i="10" s="1"/>
  <c r="CJ147" i="10"/>
  <c r="CL147" i="10"/>
  <c r="CK147" i="10" s="1"/>
  <c r="CM147" i="10"/>
  <c r="CN147" i="10"/>
  <c r="CO147" i="10"/>
  <c r="CP147" i="10"/>
  <c r="CR147" i="10"/>
  <c r="CQ147" i="10" s="1"/>
  <c r="CS147" i="10"/>
  <c r="CT147" i="10"/>
  <c r="CU147" i="10"/>
  <c r="CV147" i="10"/>
  <c r="CF148" i="10"/>
  <c r="CE148" i="10" s="1"/>
  <c r="CG148" i="10"/>
  <c r="CH148" i="10"/>
  <c r="CI148" i="10"/>
  <c r="CJ148" i="10"/>
  <c r="CK148" i="10"/>
  <c r="CL148" i="10"/>
  <c r="CM148" i="10"/>
  <c r="CO148" i="10"/>
  <c r="CN148" i="10" s="1"/>
  <c r="CP148" i="10"/>
  <c r="CR148" i="10"/>
  <c r="CQ148" i="10" s="1"/>
  <c r="CS148" i="10"/>
  <c r="CT148" i="10"/>
  <c r="CU148" i="10"/>
  <c r="CV148" i="10"/>
  <c r="CF149" i="10"/>
  <c r="CE149" i="10" s="1"/>
  <c r="CG149" i="10"/>
  <c r="CH149" i="10"/>
  <c r="CI149" i="10"/>
  <c r="CJ149" i="10"/>
  <c r="CL149" i="10"/>
  <c r="CK149" i="10" s="1"/>
  <c r="CM149" i="10"/>
  <c r="CN149" i="10"/>
  <c r="CO149" i="10"/>
  <c r="CP149" i="10"/>
  <c r="CQ149" i="10"/>
  <c r="CR149" i="10"/>
  <c r="CS149" i="10"/>
  <c r="CU149" i="10"/>
  <c r="CT149" i="10" s="1"/>
  <c r="CV149" i="10"/>
  <c r="CF150" i="10"/>
  <c r="CE150" i="10" s="1"/>
  <c r="CG150" i="10"/>
  <c r="CH150" i="10"/>
  <c r="CI150" i="10"/>
  <c r="CJ150" i="10"/>
  <c r="CL150" i="10"/>
  <c r="CK150" i="10" s="1"/>
  <c r="CM150" i="10"/>
  <c r="CN150" i="10"/>
  <c r="CO150" i="10"/>
  <c r="CP150" i="10"/>
  <c r="CR150" i="10"/>
  <c r="CQ150" i="10" s="1"/>
  <c r="CS150" i="10"/>
  <c r="CT150" i="10"/>
  <c r="CU150" i="10"/>
  <c r="CV150" i="10"/>
  <c r="CE151" i="10"/>
  <c r="CF151" i="10"/>
  <c r="CG151" i="10"/>
  <c r="CI151" i="10"/>
  <c r="CH151" i="10" s="1"/>
  <c r="CJ151" i="10"/>
  <c r="CL151" i="10"/>
  <c r="CK151" i="10" s="1"/>
  <c r="CM151" i="10"/>
  <c r="CN151" i="10"/>
  <c r="CO151" i="10"/>
  <c r="CP151" i="10"/>
  <c r="CR151" i="10"/>
  <c r="CQ151" i="10" s="1"/>
  <c r="CS151" i="10"/>
  <c r="CT151" i="10"/>
  <c r="CU151" i="10"/>
  <c r="CV151" i="10"/>
  <c r="CF152" i="10"/>
  <c r="CE152" i="10" s="1"/>
  <c r="CG152" i="10"/>
  <c r="CH152" i="10"/>
  <c r="CI152" i="10"/>
  <c r="CJ152" i="10"/>
  <c r="CL152" i="10"/>
  <c r="CK152" i="10" s="1"/>
  <c r="CM152" i="10"/>
  <c r="CN152" i="10"/>
  <c r="CO152" i="10"/>
  <c r="CP152" i="10"/>
  <c r="CR152" i="10"/>
  <c r="CQ152" i="10" s="1"/>
  <c r="CS152" i="10"/>
  <c r="CT152" i="10"/>
  <c r="CU152" i="10"/>
  <c r="CV152" i="10"/>
  <c r="CF153" i="10"/>
  <c r="CE153" i="10" s="1"/>
  <c r="CG153" i="10"/>
  <c r="CH153" i="10"/>
  <c r="CI153" i="10"/>
  <c r="CJ153" i="10"/>
  <c r="CL153" i="10"/>
  <c r="CK153" i="10" s="1"/>
  <c r="CM153" i="10"/>
  <c r="CN153" i="10"/>
  <c r="CO153" i="10"/>
  <c r="CP153" i="10"/>
  <c r="CR153" i="10"/>
  <c r="CQ153" i="10" s="1"/>
  <c r="CS153" i="10"/>
  <c r="CT153" i="10"/>
  <c r="CU153" i="10"/>
  <c r="CV153" i="10"/>
  <c r="CF154" i="10"/>
  <c r="CE154" i="10" s="1"/>
  <c r="CG154" i="10"/>
  <c r="CH154" i="10"/>
  <c r="CI154" i="10"/>
  <c r="CJ154" i="10"/>
  <c r="CL154" i="10"/>
  <c r="CK154" i="10" s="1"/>
  <c r="CM154" i="10"/>
  <c r="CN154" i="10"/>
  <c r="CO154" i="10"/>
  <c r="CP154" i="10"/>
  <c r="CR154" i="10"/>
  <c r="CQ154" i="10" s="1"/>
  <c r="CS154" i="10"/>
  <c r="CT154" i="10"/>
  <c r="CU154" i="10"/>
  <c r="CV154" i="10"/>
  <c r="CF155" i="10"/>
  <c r="CE155" i="10" s="1"/>
  <c r="CG155" i="10"/>
  <c r="CH155" i="10"/>
  <c r="CI155" i="10"/>
  <c r="CJ155" i="10"/>
  <c r="CL155" i="10"/>
  <c r="CK155" i="10" s="1"/>
  <c r="CM155" i="10"/>
  <c r="CN155" i="10"/>
  <c r="CO155" i="10"/>
  <c r="CP155" i="10"/>
  <c r="CR155" i="10"/>
  <c r="CQ155" i="10" s="1"/>
  <c r="CS155" i="10"/>
  <c r="CT155" i="10"/>
  <c r="CU155" i="10"/>
  <c r="CV155" i="10"/>
  <c r="CF156" i="10"/>
  <c r="CE156" i="10" s="1"/>
  <c r="CG156" i="10"/>
  <c r="CH156" i="10"/>
  <c r="CI156" i="10"/>
  <c r="CJ156" i="10"/>
  <c r="CL156" i="10"/>
  <c r="CK156" i="10" s="1"/>
  <c r="CM156" i="10"/>
  <c r="CN156" i="10"/>
  <c r="CO156" i="10"/>
  <c r="CP156" i="10"/>
  <c r="CR156" i="10"/>
  <c r="CQ156" i="10" s="1"/>
  <c r="CS156" i="10"/>
  <c r="CT156" i="10"/>
  <c r="CU156" i="10"/>
  <c r="CV156" i="10"/>
  <c r="CF157" i="10"/>
  <c r="CE157" i="10" s="1"/>
  <c r="CG157" i="10"/>
  <c r="CH157" i="10"/>
  <c r="CI157" i="10"/>
  <c r="CJ157" i="10"/>
  <c r="CL157" i="10"/>
  <c r="CK157" i="10" s="1"/>
  <c r="CM157" i="10"/>
  <c r="CN157" i="10"/>
  <c r="CO157" i="10"/>
  <c r="CP157" i="10"/>
  <c r="CR157" i="10"/>
  <c r="CQ157" i="10" s="1"/>
  <c r="CS157" i="10"/>
  <c r="CT157" i="10"/>
  <c r="CU157" i="10"/>
  <c r="CV157" i="10"/>
  <c r="CF158" i="10"/>
  <c r="CE158" i="10" s="1"/>
  <c r="CG158" i="10"/>
  <c r="CH158" i="10"/>
  <c r="CI158" i="10"/>
  <c r="CJ158" i="10"/>
  <c r="CL158" i="10"/>
  <c r="CK158" i="10" s="1"/>
  <c r="CM158" i="10"/>
  <c r="CN158" i="10"/>
  <c r="CO158" i="10"/>
  <c r="CP158" i="10"/>
  <c r="CR158" i="10"/>
  <c r="CQ158" i="10" s="1"/>
  <c r="CS158" i="10"/>
  <c r="CT158" i="10"/>
  <c r="CU158" i="10"/>
  <c r="CV158" i="10"/>
  <c r="CF159" i="10"/>
  <c r="CE159" i="10" s="1"/>
  <c r="CG159" i="10"/>
  <c r="CH159" i="10"/>
  <c r="CI159" i="10"/>
  <c r="CJ159" i="10"/>
  <c r="CL159" i="10"/>
  <c r="CK159" i="10" s="1"/>
  <c r="CM159" i="10"/>
  <c r="CN159" i="10"/>
  <c r="CO159" i="10"/>
  <c r="CP159" i="10"/>
  <c r="CR159" i="10"/>
  <c r="CQ159" i="10" s="1"/>
  <c r="CS159" i="10"/>
  <c r="CT159" i="10"/>
  <c r="CU159" i="10"/>
  <c r="CV159" i="10"/>
  <c r="CF160" i="10"/>
  <c r="CE160" i="10" s="1"/>
  <c r="CG160" i="10"/>
  <c r="CH160" i="10"/>
  <c r="CI160" i="10"/>
  <c r="CJ160" i="10"/>
  <c r="CL160" i="10"/>
  <c r="CK160" i="10" s="1"/>
  <c r="CM160" i="10"/>
  <c r="CN160" i="10"/>
  <c r="CO160" i="10"/>
  <c r="CP160" i="10"/>
  <c r="CR160" i="10"/>
  <c r="CQ160" i="10" s="1"/>
  <c r="CS160" i="10"/>
  <c r="CT160" i="10"/>
  <c r="CU160" i="10"/>
  <c r="CV160" i="10"/>
  <c r="CF161" i="10"/>
  <c r="CE161" i="10" s="1"/>
  <c r="CG161" i="10"/>
  <c r="CH161" i="10"/>
  <c r="CI161" i="10"/>
  <c r="CJ161" i="10"/>
  <c r="CL161" i="10"/>
  <c r="CK161" i="10" s="1"/>
  <c r="CM161" i="10"/>
  <c r="CN161" i="10"/>
  <c r="CO161" i="10"/>
  <c r="CP161" i="10"/>
  <c r="CR161" i="10"/>
  <c r="CQ161" i="10" s="1"/>
  <c r="CS161" i="10"/>
  <c r="CT161" i="10"/>
  <c r="CU161" i="10"/>
  <c r="CV161" i="10"/>
  <c r="CV4" i="10"/>
  <c r="CU4" i="10"/>
  <c r="CT4" i="10" s="1"/>
  <c r="CS4" i="10"/>
  <c r="CR4" i="10"/>
  <c r="CQ4" i="10"/>
  <c r="CP4" i="10"/>
  <c r="CO4" i="10"/>
  <c r="CN4" i="10" s="1"/>
  <c r="CM4" i="10"/>
  <c r="CL4" i="10"/>
  <c r="CK4" i="10"/>
  <c r="CJ4" i="10"/>
  <c r="CI4" i="10"/>
  <c r="CH4" i="10" s="1"/>
  <c r="CG4" i="10"/>
  <c r="CF4" i="10"/>
  <c r="CE4" i="10"/>
  <c r="CF184" i="9"/>
  <c r="CG184" i="9"/>
  <c r="CE184" i="9"/>
  <c r="CI5" i="9"/>
  <c r="CH5" i="9" s="1"/>
  <c r="CJ5" i="9"/>
  <c r="CK5" i="9"/>
  <c r="CL5" i="9"/>
  <c r="CM5" i="9"/>
  <c r="CO5" i="9"/>
  <c r="CN5" i="9" s="1"/>
  <c r="CP5" i="9"/>
  <c r="CR5" i="9"/>
  <c r="CQ5" i="9" s="1"/>
  <c r="CS5" i="9"/>
  <c r="CU5" i="9"/>
  <c r="CT5" i="9" s="1"/>
  <c r="CV5" i="9"/>
  <c r="CH6" i="9"/>
  <c r="CI6" i="9"/>
  <c r="CJ6" i="9"/>
  <c r="CL6" i="9"/>
  <c r="CK6" i="9" s="1"/>
  <c r="CM6" i="9"/>
  <c r="CN6" i="9"/>
  <c r="CO6" i="9"/>
  <c r="CP6" i="9"/>
  <c r="CR6" i="9"/>
  <c r="CQ6" i="9" s="1"/>
  <c r="CS6" i="9"/>
  <c r="CT6" i="9"/>
  <c r="CU6" i="9"/>
  <c r="CV6" i="9"/>
  <c r="CI7" i="9"/>
  <c r="CH7" i="9" s="1"/>
  <c r="CJ7" i="9"/>
  <c r="CL7" i="9"/>
  <c r="CK7" i="9" s="1"/>
  <c r="CM7" i="9"/>
  <c r="CN7" i="9"/>
  <c r="CO7" i="9"/>
  <c r="CP7" i="9"/>
  <c r="CQ7" i="9"/>
  <c r="CR7" i="9"/>
  <c r="CS7" i="9"/>
  <c r="CU7" i="9"/>
  <c r="CT7" i="9" s="1"/>
  <c r="CV7" i="9"/>
  <c r="CI8" i="9"/>
  <c r="CH8" i="9" s="1"/>
  <c r="CJ8" i="9"/>
  <c r="CK8" i="9"/>
  <c r="CL8" i="9"/>
  <c r="CM8" i="9"/>
  <c r="CN8" i="9"/>
  <c r="CO8" i="9"/>
  <c r="CP8" i="9"/>
  <c r="CR8" i="9"/>
  <c r="CQ8" i="9" s="1"/>
  <c r="CS8" i="9"/>
  <c r="CU8" i="9"/>
  <c r="CT8" i="9" s="1"/>
  <c r="CV8" i="9"/>
  <c r="CV182" i="9" s="1"/>
  <c r="CH9" i="9"/>
  <c r="CI9" i="9"/>
  <c r="CJ9" i="9"/>
  <c r="CK9" i="9"/>
  <c r="CL9" i="9"/>
  <c r="CM9" i="9"/>
  <c r="CO9" i="9"/>
  <c r="CN9" i="9" s="1"/>
  <c r="CP9" i="9"/>
  <c r="CR9" i="9"/>
  <c r="CQ9" i="9" s="1"/>
  <c r="CS9" i="9"/>
  <c r="CT9" i="9"/>
  <c r="CU9" i="9"/>
  <c r="CV9" i="9"/>
  <c r="CH10" i="9"/>
  <c r="CI10" i="9"/>
  <c r="CJ10" i="9"/>
  <c r="CL10" i="9"/>
  <c r="CK10" i="9" s="1"/>
  <c r="CM10" i="9"/>
  <c r="CO10" i="9"/>
  <c r="CN10" i="9" s="1"/>
  <c r="CP10" i="9"/>
  <c r="CP182" i="9" s="1"/>
  <c r="CQ10" i="9"/>
  <c r="CR10" i="9"/>
  <c r="CS10" i="9"/>
  <c r="CT10" i="9"/>
  <c r="CU10" i="9"/>
  <c r="CV10" i="9"/>
  <c r="CI11" i="9"/>
  <c r="CH11" i="9" s="1"/>
  <c r="CJ11" i="9"/>
  <c r="CL11" i="9"/>
  <c r="CK11" i="9" s="1"/>
  <c r="CM11" i="9"/>
  <c r="CN11" i="9"/>
  <c r="CO11" i="9"/>
  <c r="CP11" i="9"/>
  <c r="CQ11" i="9"/>
  <c r="CR11" i="9"/>
  <c r="CS11" i="9"/>
  <c r="CU11" i="9"/>
  <c r="CT11" i="9" s="1"/>
  <c r="CV11" i="9"/>
  <c r="CI12" i="9"/>
  <c r="CH12" i="9" s="1"/>
  <c r="CJ12" i="9"/>
  <c r="CK12" i="9"/>
  <c r="CL12" i="9"/>
  <c r="CM12" i="9"/>
  <c r="CN12" i="9"/>
  <c r="CO12" i="9"/>
  <c r="CP12" i="9"/>
  <c r="CR12" i="9"/>
  <c r="CQ12" i="9" s="1"/>
  <c r="CS12" i="9"/>
  <c r="CU12" i="9"/>
  <c r="CT12" i="9" s="1"/>
  <c r="CV12" i="9"/>
  <c r="CH13" i="9"/>
  <c r="CI13" i="9"/>
  <c r="CJ13" i="9"/>
  <c r="CK13" i="9"/>
  <c r="CL13" i="9"/>
  <c r="CM13" i="9"/>
  <c r="CO13" i="9"/>
  <c r="CN13" i="9" s="1"/>
  <c r="CP13" i="9"/>
  <c r="CR13" i="9"/>
  <c r="CQ13" i="9" s="1"/>
  <c r="CS13" i="9"/>
  <c r="CT13" i="9"/>
  <c r="CU13" i="9"/>
  <c r="CV13" i="9"/>
  <c r="CH14" i="9"/>
  <c r="CI14" i="9"/>
  <c r="CJ14" i="9"/>
  <c r="CL14" i="9"/>
  <c r="CK14" i="9" s="1"/>
  <c r="CM14" i="9"/>
  <c r="CO14" i="9"/>
  <c r="CN14" i="9" s="1"/>
  <c r="CP14" i="9"/>
  <c r="CQ14" i="9"/>
  <c r="CR14" i="9"/>
  <c r="CS14" i="9"/>
  <c r="CT14" i="9"/>
  <c r="CU14" i="9"/>
  <c r="CV14" i="9"/>
  <c r="CI15" i="9"/>
  <c r="CH15" i="9" s="1"/>
  <c r="CJ15" i="9"/>
  <c r="CL15" i="9"/>
  <c r="CK15" i="9" s="1"/>
  <c r="CM15" i="9"/>
  <c r="CN15" i="9"/>
  <c r="CO15" i="9"/>
  <c r="CP15" i="9"/>
  <c r="CQ15" i="9"/>
  <c r="CR15" i="9"/>
  <c r="CS15" i="9"/>
  <c r="CU15" i="9"/>
  <c r="CT15" i="9" s="1"/>
  <c r="CV15" i="9"/>
  <c r="CI16" i="9"/>
  <c r="CH16" i="9" s="1"/>
  <c r="CJ16" i="9"/>
  <c r="CK16" i="9"/>
  <c r="CL16" i="9"/>
  <c r="CM16" i="9"/>
  <c r="CN16" i="9"/>
  <c r="CO16" i="9"/>
  <c r="CP16" i="9"/>
  <c r="CR16" i="9"/>
  <c r="CQ16" i="9" s="1"/>
  <c r="CS16" i="9"/>
  <c r="CU16" i="9"/>
  <c r="CT16" i="9" s="1"/>
  <c r="CV16" i="9"/>
  <c r="CH17" i="9"/>
  <c r="CI17" i="9"/>
  <c r="CJ17" i="9"/>
  <c r="CK17" i="9"/>
  <c r="CL17" i="9"/>
  <c r="CM17" i="9"/>
  <c r="CO17" i="9"/>
  <c r="CN17" i="9" s="1"/>
  <c r="CP17" i="9"/>
  <c r="CR17" i="9"/>
  <c r="CQ17" i="9" s="1"/>
  <c r="CS17" i="9"/>
  <c r="CT17" i="9"/>
  <c r="CU17" i="9"/>
  <c r="CV17" i="9"/>
  <c r="CH18" i="9"/>
  <c r="CI18" i="9"/>
  <c r="CJ18" i="9"/>
  <c r="CL18" i="9"/>
  <c r="CK18" i="9" s="1"/>
  <c r="CM18" i="9"/>
  <c r="CO18" i="9"/>
  <c r="CN18" i="9" s="1"/>
  <c r="CP18" i="9"/>
  <c r="CQ18" i="9"/>
  <c r="CR18" i="9"/>
  <c r="CS18" i="9"/>
  <c r="CT18" i="9"/>
  <c r="CU18" i="9"/>
  <c r="CV18" i="9"/>
  <c r="CI19" i="9"/>
  <c r="CH19" i="9" s="1"/>
  <c r="CJ19" i="9"/>
  <c r="CL19" i="9"/>
  <c r="CK19" i="9" s="1"/>
  <c r="CM19" i="9"/>
  <c r="CN19" i="9"/>
  <c r="CO19" i="9"/>
  <c r="CP19" i="9"/>
  <c r="CQ19" i="9"/>
  <c r="CR19" i="9"/>
  <c r="CS19" i="9"/>
  <c r="CU19" i="9"/>
  <c r="CT19" i="9" s="1"/>
  <c r="CV19" i="9"/>
  <c r="CI20" i="9"/>
  <c r="CH20" i="9" s="1"/>
  <c r="CJ20" i="9"/>
  <c r="CK20" i="9"/>
  <c r="CL20" i="9"/>
  <c r="CM20" i="9"/>
  <c r="CN20" i="9"/>
  <c r="CO20" i="9"/>
  <c r="CP20" i="9"/>
  <c r="CR20" i="9"/>
  <c r="CQ20" i="9" s="1"/>
  <c r="CS20" i="9"/>
  <c r="CU20" i="9"/>
  <c r="CT20" i="9" s="1"/>
  <c r="CV20" i="9"/>
  <c r="CH21" i="9"/>
  <c r="CI21" i="9"/>
  <c r="CJ21" i="9"/>
  <c r="CK21" i="9"/>
  <c r="CL21" i="9"/>
  <c r="CM21" i="9"/>
  <c r="CO21" i="9"/>
  <c r="CN21" i="9" s="1"/>
  <c r="CP21" i="9"/>
  <c r="CR21" i="9"/>
  <c r="CQ21" i="9" s="1"/>
  <c r="CS21" i="9"/>
  <c r="CT21" i="9"/>
  <c r="CU21" i="9"/>
  <c r="CV21" i="9"/>
  <c r="CH22" i="9"/>
  <c r="CI22" i="9"/>
  <c r="CJ22" i="9"/>
  <c r="CL22" i="9"/>
  <c r="CK22" i="9" s="1"/>
  <c r="CM22" i="9"/>
  <c r="CO22" i="9"/>
  <c r="CN22" i="9" s="1"/>
  <c r="CP22" i="9"/>
  <c r="CQ22" i="9"/>
  <c r="CR22" i="9"/>
  <c r="CS22" i="9"/>
  <c r="CT22" i="9"/>
  <c r="CU22" i="9"/>
  <c r="CV22" i="9"/>
  <c r="CI23" i="9"/>
  <c r="CH23" i="9" s="1"/>
  <c r="CJ23" i="9"/>
  <c r="CL23" i="9"/>
  <c r="CK23" i="9" s="1"/>
  <c r="CM23" i="9"/>
  <c r="CN23" i="9"/>
  <c r="CO23" i="9"/>
  <c r="CP23" i="9"/>
  <c r="CQ23" i="9"/>
  <c r="CR23" i="9"/>
  <c r="CS23" i="9"/>
  <c r="CU23" i="9"/>
  <c r="CT23" i="9" s="1"/>
  <c r="CV23" i="9"/>
  <c r="CI24" i="9"/>
  <c r="CH24" i="9" s="1"/>
  <c r="CJ24" i="9"/>
  <c r="CK24" i="9"/>
  <c r="CL24" i="9"/>
  <c r="CM24" i="9"/>
  <c r="CN24" i="9"/>
  <c r="CO24" i="9"/>
  <c r="CP24" i="9"/>
  <c r="CR24" i="9"/>
  <c r="CQ24" i="9" s="1"/>
  <c r="CS24" i="9"/>
  <c r="CU24" i="9"/>
  <c r="CT24" i="9" s="1"/>
  <c r="CV24" i="9"/>
  <c r="CH25" i="9"/>
  <c r="CI25" i="9"/>
  <c r="CJ25" i="9"/>
  <c r="CK25" i="9"/>
  <c r="CL25" i="9"/>
  <c r="CM25" i="9"/>
  <c r="CO25" i="9"/>
  <c r="CN25" i="9" s="1"/>
  <c r="CP25" i="9"/>
  <c r="CR25" i="9"/>
  <c r="CQ25" i="9" s="1"/>
  <c r="CS25" i="9"/>
  <c r="CT25" i="9"/>
  <c r="CU25" i="9"/>
  <c r="CV25" i="9"/>
  <c r="CH26" i="9"/>
  <c r="CI26" i="9"/>
  <c r="CJ26" i="9"/>
  <c r="CL26" i="9"/>
  <c r="CK26" i="9" s="1"/>
  <c r="CM26" i="9"/>
  <c r="CO26" i="9"/>
  <c r="CN26" i="9" s="1"/>
  <c r="CP26" i="9"/>
  <c r="CQ26" i="9"/>
  <c r="CR26" i="9"/>
  <c r="CS26" i="9"/>
  <c r="CT26" i="9"/>
  <c r="CU26" i="9"/>
  <c r="CV26" i="9"/>
  <c r="CI27" i="9"/>
  <c r="CH27" i="9" s="1"/>
  <c r="CJ27" i="9"/>
  <c r="CL27" i="9"/>
  <c r="CK27" i="9" s="1"/>
  <c r="CM27" i="9"/>
  <c r="CN27" i="9"/>
  <c r="CO27" i="9"/>
  <c r="CP27" i="9"/>
  <c r="CQ27" i="9"/>
  <c r="CR27" i="9"/>
  <c r="CS27" i="9"/>
  <c r="CU27" i="9"/>
  <c r="CT27" i="9" s="1"/>
  <c r="CV27" i="9"/>
  <c r="CI28" i="9"/>
  <c r="CH28" i="9" s="1"/>
  <c r="CJ28" i="9"/>
  <c r="CK28" i="9"/>
  <c r="CL28" i="9"/>
  <c r="CM28" i="9"/>
  <c r="CN28" i="9"/>
  <c r="CO28" i="9"/>
  <c r="CP28" i="9"/>
  <c r="CR28" i="9"/>
  <c r="CQ28" i="9" s="1"/>
  <c r="CS28" i="9"/>
  <c r="CU28" i="9"/>
  <c r="CT28" i="9" s="1"/>
  <c r="CV28" i="9"/>
  <c r="CH29" i="9"/>
  <c r="CI29" i="9"/>
  <c r="CJ29" i="9"/>
  <c r="CK29" i="9"/>
  <c r="CL29" i="9"/>
  <c r="CM29" i="9"/>
  <c r="CO29" i="9"/>
  <c r="CN29" i="9" s="1"/>
  <c r="CP29" i="9"/>
  <c r="CR29" i="9"/>
  <c r="CQ29" i="9" s="1"/>
  <c r="CS29" i="9"/>
  <c r="CT29" i="9"/>
  <c r="CU29" i="9"/>
  <c r="CV29" i="9"/>
  <c r="CH30" i="9"/>
  <c r="CI30" i="9"/>
  <c r="CJ30" i="9"/>
  <c r="CL30" i="9"/>
  <c r="CK30" i="9" s="1"/>
  <c r="CM30" i="9"/>
  <c r="CO30" i="9"/>
  <c r="CN30" i="9" s="1"/>
  <c r="CP30" i="9"/>
  <c r="CQ30" i="9"/>
  <c r="CR30" i="9"/>
  <c r="CS30" i="9"/>
  <c r="CT30" i="9"/>
  <c r="CU30" i="9"/>
  <c r="CV30" i="9"/>
  <c r="CI31" i="9"/>
  <c r="CH31" i="9" s="1"/>
  <c r="CJ31" i="9"/>
  <c r="CL31" i="9"/>
  <c r="CK31" i="9" s="1"/>
  <c r="CM31" i="9"/>
  <c r="CN31" i="9"/>
  <c r="CO31" i="9"/>
  <c r="CP31" i="9"/>
  <c r="CQ31" i="9"/>
  <c r="CR31" i="9"/>
  <c r="CS31" i="9"/>
  <c r="CU31" i="9"/>
  <c r="CT31" i="9" s="1"/>
  <c r="CV31" i="9"/>
  <c r="CI32" i="9"/>
  <c r="CH32" i="9" s="1"/>
  <c r="CJ32" i="9"/>
  <c r="CK32" i="9"/>
  <c r="CL32" i="9"/>
  <c r="CM32" i="9"/>
  <c r="CN32" i="9"/>
  <c r="CO32" i="9"/>
  <c r="CP32" i="9"/>
  <c r="CR32" i="9"/>
  <c r="CQ32" i="9" s="1"/>
  <c r="CS32" i="9"/>
  <c r="CU32" i="9"/>
  <c r="CT32" i="9" s="1"/>
  <c r="CV32" i="9"/>
  <c r="CH33" i="9"/>
  <c r="CI33" i="9"/>
  <c r="CJ33" i="9"/>
  <c r="CK33" i="9"/>
  <c r="CL33" i="9"/>
  <c r="CM33" i="9"/>
  <c r="CO33" i="9"/>
  <c r="CN33" i="9" s="1"/>
  <c r="CP33" i="9"/>
  <c r="CR33" i="9"/>
  <c r="CQ33" i="9" s="1"/>
  <c r="CS33" i="9"/>
  <c r="CT33" i="9"/>
  <c r="CU33" i="9"/>
  <c r="CV33" i="9"/>
  <c r="CH34" i="9"/>
  <c r="CI34" i="9"/>
  <c r="CJ34" i="9"/>
  <c r="CL34" i="9"/>
  <c r="CK34" i="9" s="1"/>
  <c r="CM34" i="9"/>
  <c r="CO34" i="9"/>
  <c r="CN34" i="9" s="1"/>
  <c r="CP34" i="9"/>
  <c r="CQ34" i="9"/>
  <c r="CR34" i="9"/>
  <c r="CS34" i="9"/>
  <c r="CT34" i="9"/>
  <c r="CU34" i="9"/>
  <c r="CV34" i="9"/>
  <c r="CI35" i="9"/>
  <c r="CH35" i="9" s="1"/>
  <c r="CJ35" i="9"/>
  <c r="CL35" i="9"/>
  <c r="CK35" i="9" s="1"/>
  <c r="CM35" i="9"/>
  <c r="CN35" i="9"/>
  <c r="CO35" i="9"/>
  <c r="CP35" i="9"/>
  <c r="CQ35" i="9"/>
  <c r="CR35" i="9"/>
  <c r="CS35" i="9"/>
  <c r="CU35" i="9"/>
  <c r="CT35" i="9" s="1"/>
  <c r="CV35" i="9"/>
  <c r="CI36" i="9"/>
  <c r="CH36" i="9" s="1"/>
  <c r="CJ36" i="9"/>
  <c r="CK36" i="9"/>
  <c r="CL36" i="9"/>
  <c r="CM36" i="9"/>
  <c r="CN36" i="9"/>
  <c r="CO36" i="9"/>
  <c r="CP36" i="9"/>
  <c r="CR36" i="9"/>
  <c r="CQ36" i="9" s="1"/>
  <c r="CS36" i="9"/>
  <c r="CU36" i="9"/>
  <c r="CT36" i="9" s="1"/>
  <c r="CV36" i="9"/>
  <c r="CH37" i="9"/>
  <c r="CI37" i="9"/>
  <c r="CJ37" i="9"/>
  <c r="CK37" i="9"/>
  <c r="CL37" i="9"/>
  <c r="CM37" i="9"/>
  <c r="CO37" i="9"/>
  <c r="CN37" i="9" s="1"/>
  <c r="CP37" i="9"/>
  <c r="CR37" i="9"/>
  <c r="CQ37" i="9" s="1"/>
  <c r="CS37" i="9"/>
  <c r="CT37" i="9"/>
  <c r="CU37" i="9"/>
  <c r="CV37" i="9"/>
  <c r="CH38" i="9"/>
  <c r="CI38" i="9"/>
  <c r="CJ38" i="9"/>
  <c r="CL38" i="9"/>
  <c r="CK38" i="9" s="1"/>
  <c r="CM38" i="9"/>
  <c r="CO38" i="9"/>
  <c r="CN38" i="9" s="1"/>
  <c r="CP38" i="9"/>
  <c r="CQ38" i="9"/>
  <c r="CR38" i="9"/>
  <c r="CS38" i="9"/>
  <c r="CT38" i="9"/>
  <c r="CU38" i="9"/>
  <c r="CV38" i="9"/>
  <c r="CI39" i="9"/>
  <c r="CH39" i="9" s="1"/>
  <c r="CJ39" i="9"/>
  <c r="CL39" i="9"/>
  <c r="CK39" i="9" s="1"/>
  <c r="CM39" i="9"/>
  <c r="CN39" i="9"/>
  <c r="CO39" i="9"/>
  <c r="CP39" i="9"/>
  <c r="CQ39" i="9"/>
  <c r="CR39" i="9"/>
  <c r="CS39" i="9"/>
  <c r="CU39" i="9"/>
  <c r="CT39" i="9" s="1"/>
  <c r="CV39" i="9"/>
  <c r="CI40" i="9"/>
  <c r="CH40" i="9" s="1"/>
  <c r="CJ40" i="9"/>
  <c r="CK40" i="9"/>
  <c r="CL40" i="9"/>
  <c r="CM40" i="9"/>
  <c r="CN40" i="9"/>
  <c r="CO40" i="9"/>
  <c r="CP40" i="9"/>
  <c r="CR40" i="9"/>
  <c r="CQ40" i="9" s="1"/>
  <c r="CS40" i="9"/>
  <c r="CU40" i="9"/>
  <c r="CT40" i="9" s="1"/>
  <c r="CV40" i="9"/>
  <c r="CH41" i="9"/>
  <c r="CI41" i="9"/>
  <c r="CJ41" i="9"/>
  <c r="CK41" i="9"/>
  <c r="CL41" i="9"/>
  <c r="CM41" i="9"/>
  <c r="CO41" i="9"/>
  <c r="CN41" i="9" s="1"/>
  <c r="CP41" i="9"/>
  <c r="CR41" i="9"/>
  <c r="CQ41" i="9" s="1"/>
  <c r="CS41" i="9"/>
  <c r="CT41" i="9"/>
  <c r="CU41" i="9"/>
  <c r="CV41" i="9"/>
  <c r="CH42" i="9"/>
  <c r="CI42" i="9"/>
  <c r="CJ42" i="9"/>
  <c r="CL42" i="9"/>
  <c r="CK42" i="9" s="1"/>
  <c r="CM42" i="9"/>
  <c r="CO42" i="9"/>
  <c r="CN42" i="9" s="1"/>
  <c r="CP42" i="9"/>
  <c r="CQ42" i="9"/>
  <c r="CR42" i="9"/>
  <c r="CS42" i="9"/>
  <c r="CT42" i="9"/>
  <c r="CU42" i="9"/>
  <c r="CV42" i="9"/>
  <c r="CI43" i="9"/>
  <c r="CH43" i="9" s="1"/>
  <c r="CJ43" i="9"/>
  <c r="CL43" i="9"/>
  <c r="CK43" i="9" s="1"/>
  <c r="CM43" i="9"/>
  <c r="CN43" i="9"/>
  <c r="CO43" i="9"/>
  <c r="CP43" i="9"/>
  <c r="CQ43" i="9"/>
  <c r="CR43" i="9"/>
  <c r="CS43" i="9"/>
  <c r="CU43" i="9"/>
  <c r="CT43" i="9" s="1"/>
  <c r="CV43" i="9"/>
  <c r="CI44" i="9"/>
  <c r="CH44" i="9" s="1"/>
  <c r="CJ44" i="9"/>
  <c r="CK44" i="9"/>
  <c r="CL44" i="9"/>
  <c r="CM44" i="9"/>
  <c r="CN44" i="9"/>
  <c r="CO44" i="9"/>
  <c r="CP44" i="9"/>
  <c r="CR44" i="9"/>
  <c r="CQ44" i="9" s="1"/>
  <c r="CS44" i="9"/>
  <c r="CU44" i="9"/>
  <c r="CT44" i="9" s="1"/>
  <c r="CV44" i="9"/>
  <c r="CH45" i="9"/>
  <c r="CI45" i="9"/>
  <c r="CJ45" i="9"/>
  <c r="CK45" i="9"/>
  <c r="CL45" i="9"/>
  <c r="CM45" i="9"/>
  <c r="CO45" i="9"/>
  <c r="CN45" i="9" s="1"/>
  <c r="CP45" i="9"/>
  <c r="CR45" i="9"/>
  <c r="CQ45" i="9" s="1"/>
  <c r="CS45" i="9"/>
  <c r="CT45" i="9"/>
  <c r="CU45" i="9"/>
  <c r="CV45" i="9"/>
  <c r="CH46" i="9"/>
  <c r="CI46" i="9"/>
  <c r="CJ46" i="9"/>
  <c r="CL46" i="9"/>
  <c r="CK46" i="9" s="1"/>
  <c r="CM46" i="9"/>
  <c r="CO46" i="9"/>
  <c r="CN46" i="9" s="1"/>
  <c r="CP46" i="9"/>
  <c r="CQ46" i="9"/>
  <c r="CR46" i="9"/>
  <c r="CS46" i="9"/>
  <c r="CT46" i="9"/>
  <c r="CU46" i="9"/>
  <c r="CV46" i="9"/>
  <c r="CI47" i="9"/>
  <c r="CH47" i="9" s="1"/>
  <c r="CJ47" i="9"/>
  <c r="CL47" i="9"/>
  <c r="CK47" i="9" s="1"/>
  <c r="CM47" i="9"/>
  <c r="CN47" i="9"/>
  <c r="CO47" i="9"/>
  <c r="CP47" i="9"/>
  <c r="CQ47" i="9"/>
  <c r="CR47" i="9"/>
  <c r="CS47" i="9"/>
  <c r="CU47" i="9"/>
  <c r="CT47" i="9" s="1"/>
  <c r="CV47" i="9"/>
  <c r="CI48" i="9"/>
  <c r="CH48" i="9" s="1"/>
  <c r="CJ48" i="9"/>
  <c r="CK48" i="9"/>
  <c r="CL48" i="9"/>
  <c r="CM48" i="9"/>
  <c r="CN48" i="9"/>
  <c r="CO48" i="9"/>
  <c r="CP48" i="9"/>
  <c r="CR48" i="9"/>
  <c r="CQ48" i="9" s="1"/>
  <c r="CS48" i="9"/>
  <c r="CU48" i="9"/>
  <c r="CT48" i="9" s="1"/>
  <c r="CV48" i="9"/>
  <c r="CH49" i="9"/>
  <c r="CI49" i="9"/>
  <c r="CJ49" i="9"/>
  <c r="CK49" i="9"/>
  <c r="CL49" i="9"/>
  <c r="CM49" i="9"/>
  <c r="CO49" i="9"/>
  <c r="CN49" i="9" s="1"/>
  <c r="CP49" i="9"/>
  <c r="CR49" i="9"/>
  <c r="CQ49" i="9" s="1"/>
  <c r="CS49" i="9"/>
  <c r="CT49" i="9"/>
  <c r="CU49" i="9"/>
  <c r="CV49" i="9"/>
  <c r="CH50" i="9"/>
  <c r="CI50" i="9"/>
  <c r="CJ50" i="9"/>
  <c r="CL50" i="9"/>
  <c r="CK50" i="9" s="1"/>
  <c r="CM50" i="9"/>
  <c r="CO50" i="9"/>
  <c r="CN50" i="9" s="1"/>
  <c r="CP50" i="9"/>
  <c r="CQ50" i="9"/>
  <c r="CR50" i="9"/>
  <c r="CS50" i="9"/>
  <c r="CT50" i="9"/>
  <c r="CU50" i="9"/>
  <c r="CV50" i="9"/>
  <c r="CI51" i="9"/>
  <c r="CH51" i="9" s="1"/>
  <c r="CJ51" i="9"/>
  <c r="CL51" i="9"/>
  <c r="CK51" i="9" s="1"/>
  <c r="CM51" i="9"/>
  <c r="CN51" i="9"/>
  <c r="CO51" i="9"/>
  <c r="CP51" i="9"/>
  <c r="CQ51" i="9"/>
  <c r="CR51" i="9"/>
  <c r="CS51" i="9"/>
  <c r="CU51" i="9"/>
  <c r="CT51" i="9" s="1"/>
  <c r="CV51" i="9"/>
  <c r="CI52" i="9"/>
  <c r="CH52" i="9" s="1"/>
  <c r="CJ52" i="9"/>
  <c r="CK52" i="9"/>
  <c r="CL52" i="9"/>
  <c r="CM52" i="9"/>
  <c r="CN52" i="9"/>
  <c r="CO52" i="9"/>
  <c r="CP52" i="9"/>
  <c r="CR52" i="9"/>
  <c r="CQ52" i="9" s="1"/>
  <c r="CS52" i="9"/>
  <c r="CU52" i="9"/>
  <c r="CT52" i="9" s="1"/>
  <c r="CV52" i="9"/>
  <c r="CH53" i="9"/>
  <c r="CI53" i="9"/>
  <c r="CJ53" i="9"/>
  <c r="CK53" i="9"/>
  <c r="CL53" i="9"/>
  <c r="CM53" i="9"/>
  <c r="CO53" i="9"/>
  <c r="CN53" i="9" s="1"/>
  <c r="CP53" i="9"/>
  <c r="CR53" i="9"/>
  <c r="CQ53" i="9" s="1"/>
  <c r="CS53" i="9"/>
  <c r="CT53" i="9"/>
  <c r="CU53" i="9"/>
  <c r="CV53" i="9"/>
  <c r="CH54" i="9"/>
  <c r="CI54" i="9"/>
  <c r="CJ54" i="9"/>
  <c r="CL54" i="9"/>
  <c r="CK54" i="9" s="1"/>
  <c r="CM54" i="9"/>
  <c r="CO54" i="9"/>
  <c r="CN54" i="9" s="1"/>
  <c r="CP54" i="9"/>
  <c r="CQ54" i="9"/>
  <c r="CR54" i="9"/>
  <c r="CS54" i="9"/>
  <c r="CT54" i="9"/>
  <c r="CU54" i="9"/>
  <c r="CV54" i="9"/>
  <c r="CI55" i="9"/>
  <c r="CH55" i="9" s="1"/>
  <c r="CJ55" i="9"/>
  <c r="CL55" i="9"/>
  <c r="CK55" i="9" s="1"/>
  <c r="CM55" i="9"/>
  <c r="CN55" i="9"/>
  <c r="CO55" i="9"/>
  <c r="CP55" i="9"/>
  <c r="CQ55" i="9"/>
  <c r="CR55" i="9"/>
  <c r="CS55" i="9"/>
  <c r="CU55" i="9"/>
  <c r="CT55" i="9" s="1"/>
  <c r="CV55" i="9"/>
  <c r="CI56" i="9"/>
  <c r="CH56" i="9" s="1"/>
  <c r="CJ56" i="9"/>
  <c r="CK56" i="9"/>
  <c r="CL56" i="9"/>
  <c r="CM56" i="9"/>
  <c r="CN56" i="9"/>
  <c r="CO56" i="9"/>
  <c r="CP56" i="9"/>
  <c r="CR56" i="9"/>
  <c r="CQ56" i="9" s="1"/>
  <c r="CS56" i="9"/>
  <c r="CU56" i="9"/>
  <c r="CT56" i="9" s="1"/>
  <c r="CV56" i="9"/>
  <c r="CH57" i="9"/>
  <c r="CI57" i="9"/>
  <c r="CJ57" i="9"/>
  <c r="CK57" i="9"/>
  <c r="CL57" i="9"/>
  <c r="CM57" i="9"/>
  <c r="CO57" i="9"/>
  <c r="CN57" i="9" s="1"/>
  <c r="CP57" i="9"/>
  <c r="CR57" i="9"/>
  <c r="CQ57" i="9" s="1"/>
  <c r="CS57" i="9"/>
  <c r="CT57" i="9"/>
  <c r="CU57" i="9"/>
  <c r="CV57" i="9"/>
  <c r="CH58" i="9"/>
  <c r="CI58" i="9"/>
  <c r="CJ58" i="9"/>
  <c r="CL58" i="9"/>
  <c r="CK58" i="9" s="1"/>
  <c r="CM58" i="9"/>
  <c r="CO58" i="9"/>
  <c r="CN58" i="9" s="1"/>
  <c r="CP58" i="9"/>
  <c r="CQ58" i="9"/>
  <c r="CR58" i="9"/>
  <c r="CS58" i="9"/>
  <c r="CT58" i="9"/>
  <c r="CU58" i="9"/>
  <c r="CV58" i="9"/>
  <c r="CI59" i="9"/>
  <c r="CH59" i="9" s="1"/>
  <c r="CJ59" i="9"/>
  <c r="CL59" i="9"/>
  <c r="CK59" i="9" s="1"/>
  <c r="CM59" i="9"/>
  <c r="CN59" i="9"/>
  <c r="CO59" i="9"/>
  <c r="CP59" i="9"/>
  <c r="CQ59" i="9"/>
  <c r="CR59" i="9"/>
  <c r="CS59" i="9"/>
  <c r="CU59" i="9"/>
  <c r="CT59" i="9" s="1"/>
  <c r="CV59" i="9"/>
  <c r="CI60" i="9"/>
  <c r="CH60" i="9" s="1"/>
  <c r="CJ60" i="9"/>
  <c r="CK60" i="9"/>
  <c r="CL60" i="9"/>
  <c r="CM60" i="9"/>
  <c r="CN60" i="9"/>
  <c r="CO60" i="9"/>
  <c r="CP60" i="9"/>
  <c r="CR60" i="9"/>
  <c r="CQ60" i="9" s="1"/>
  <c r="CS60" i="9"/>
  <c r="CU60" i="9"/>
  <c r="CT60" i="9" s="1"/>
  <c r="CV60" i="9"/>
  <c r="CH61" i="9"/>
  <c r="CI61" i="9"/>
  <c r="CJ61" i="9"/>
  <c r="CK61" i="9"/>
  <c r="CL61" i="9"/>
  <c r="CM61" i="9"/>
  <c r="CO61" i="9"/>
  <c r="CN61" i="9" s="1"/>
  <c r="CP61" i="9"/>
  <c r="CR61" i="9"/>
  <c r="CQ61" i="9" s="1"/>
  <c r="CS61" i="9"/>
  <c r="CT61" i="9"/>
  <c r="CU61" i="9"/>
  <c r="CV61" i="9"/>
  <c r="CH62" i="9"/>
  <c r="CI62" i="9"/>
  <c r="CJ62" i="9"/>
  <c r="CL62" i="9"/>
  <c r="CK62" i="9" s="1"/>
  <c r="CM62" i="9"/>
  <c r="CO62" i="9"/>
  <c r="CN62" i="9" s="1"/>
  <c r="CP62" i="9"/>
  <c r="CQ62" i="9"/>
  <c r="CR62" i="9"/>
  <c r="CS62" i="9"/>
  <c r="CU62" i="9"/>
  <c r="CT62" i="9" s="1"/>
  <c r="CV62" i="9"/>
  <c r="CI63" i="9"/>
  <c r="CH63" i="9" s="1"/>
  <c r="CJ63" i="9"/>
  <c r="CL63" i="9"/>
  <c r="CK63" i="9" s="1"/>
  <c r="CM63" i="9"/>
  <c r="CN63" i="9"/>
  <c r="CO63" i="9"/>
  <c r="CP63" i="9"/>
  <c r="CQ63" i="9"/>
  <c r="CR63" i="9"/>
  <c r="CS63" i="9"/>
  <c r="CU63" i="9"/>
  <c r="CT63" i="9" s="1"/>
  <c r="CV63" i="9"/>
  <c r="CI64" i="9"/>
  <c r="CH64" i="9" s="1"/>
  <c r="CJ64" i="9"/>
  <c r="CK64" i="9"/>
  <c r="CL64" i="9"/>
  <c r="CM64" i="9"/>
  <c r="CO64" i="9"/>
  <c r="CN64" i="9" s="1"/>
  <c r="CP64" i="9"/>
  <c r="CR64" i="9"/>
  <c r="CQ64" i="9" s="1"/>
  <c r="CS64" i="9"/>
  <c r="CU64" i="9"/>
  <c r="CT64" i="9" s="1"/>
  <c r="CV64" i="9"/>
  <c r="CH65" i="9"/>
  <c r="CI65" i="9"/>
  <c r="CJ65" i="9"/>
  <c r="CK65" i="9"/>
  <c r="CL65" i="9"/>
  <c r="CM65" i="9"/>
  <c r="CO65" i="9"/>
  <c r="CN65" i="9" s="1"/>
  <c r="CP65" i="9"/>
  <c r="CR65" i="9"/>
  <c r="CQ65" i="9" s="1"/>
  <c r="CS65" i="9"/>
  <c r="CT65" i="9"/>
  <c r="CU65" i="9"/>
  <c r="CV65" i="9"/>
  <c r="CI66" i="9"/>
  <c r="CH66" i="9" s="1"/>
  <c r="CJ66" i="9"/>
  <c r="CL66" i="9"/>
  <c r="CK66" i="9" s="1"/>
  <c r="CM66" i="9"/>
  <c r="CO66" i="9"/>
  <c r="CN66" i="9" s="1"/>
  <c r="CP66" i="9"/>
  <c r="CQ66" i="9"/>
  <c r="CR66" i="9"/>
  <c r="CS66" i="9"/>
  <c r="CT66" i="9"/>
  <c r="CU66" i="9"/>
  <c r="CV66" i="9"/>
  <c r="CI67" i="9"/>
  <c r="CH67" i="9" s="1"/>
  <c r="CJ67" i="9"/>
  <c r="CL67" i="9"/>
  <c r="CK67" i="9" s="1"/>
  <c r="CM67" i="9"/>
  <c r="CN67" i="9"/>
  <c r="CO67" i="9"/>
  <c r="CP67" i="9"/>
  <c r="CR67" i="9"/>
  <c r="CQ67" i="9" s="1"/>
  <c r="CS67" i="9"/>
  <c r="CU67" i="9"/>
  <c r="CT67" i="9" s="1"/>
  <c r="CV67" i="9"/>
  <c r="CI68" i="9"/>
  <c r="CH68" i="9" s="1"/>
  <c r="CJ68" i="9"/>
  <c r="CK68" i="9"/>
  <c r="CL68" i="9"/>
  <c r="CM68" i="9"/>
  <c r="CN68" i="9"/>
  <c r="CO68" i="9"/>
  <c r="CP68" i="9"/>
  <c r="CR68" i="9"/>
  <c r="CQ68" i="9" s="1"/>
  <c r="CS68" i="9"/>
  <c r="CU68" i="9"/>
  <c r="CT68" i="9" s="1"/>
  <c r="CV68" i="9"/>
  <c r="CH69" i="9"/>
  <c r="CI69" i="9"/>
  <c r="CJ69" i="9"/>
  <c r="CL69" i="9"/>
  <c r="CK69" i="9" s="1"/>
  <c r="CM69" i="9"/>
  <c r="CO69" i="9"/>
  <c r="CN69" i="9" s="1"/>
  <c r="CP69" i="9"/>
  <c r="CR69" i="9"/>
  <c r="CQ69" i="9" s="1"/>
  <c r="CS69" i="9"/>
  <c r="CT69" i="9"/>
  <c r="CU69" i="9"/>
  <c r="CV69" i="9"/>
  <c r="CH70" i="9"/>
  <c r="CI70" i="9"/>
  <c r="CJ70" i="9"/>
  <c r="CL70" i="9"/>
  <c r="CK70" i="9" s="1"/>
  <c r="CM70" i="9"/>
  <c r="CO70" i="9"/>
  <c r="CN70" i="9" s="1"/>
  <c r="CP70" i="9"/>
  <c r="CQ70" i="9"/>
  <c r="CR70" i="9"/>
  <c r="CS70" i="9"/>
  <c r="CU70" i="9"/>
  <c r="CT70" i="9" s="1"/>
  <c r="CV70" i="9"/>
  <c r="CI71" i="9"/>
  <c r="CH71" i="9" s="1"/>
  <c r="CJ71" i="9"/>
  <c r="CL71" i="9"/>
  <c r="CK71" i="9" s="1"/>
  <c r="CM71" i="9"/>
  <c r="CN71" i="9"/>
  <c r="CO71" i="9"/>
  <c r="CP71" i="9"/>
  <c r="CQ71" i="9"/>
  <c r="CR71" i="9"/>
  <c r="CS71" i="9"/>
  <c r="CU71" i="9"/>
  <c r="CT71" i="9" s="1"/>
  <c r="CV71" i="9"/>
  <c r="CI72" i="9"/>
  <c r="CH72" i="9" s="1"/>
  <c r="CJ72" i="9"/>
  <c r="CK72" i="9"/>
  <c r="CL72" i="9"/>
  <c r="CM72" i="9"/>
  <c r="CO72" i="9"/>
  <c r="CN72" i="9" s="1"/>
  <c r="CP72" i="9"/>
  <c r="CR72" i="9"/>
  <c r="CQ72" i="9" s="1"/>
  <c r="CS72" i="9"/>
  <c r="CU72" i="9"/>
  <c r="CT72" i="9" s="1"/>
  <c r="CV72" i="9"/>
  <c r="CH73" i="9"/>
  <c r="CI73" i="9"/>
  <c r="CJ73" i="9"/>
  <c r="CL73" i="9"/>
  <c r="CK73" i="9" s="1"/>
  <c r="CM73" i="9"/>
  <c r="CN73" i="9"/>
  <c r="CO73" i="9"/>
  <c r="CP73" i="9"/>
  <c r="CR73" i="9"/>
  <c r="CQ73" i="9" s="1"/>
  <c r="CS73" i="9"/>
  <c r="CU73" i="9"/>
  <c r="CT73" i="9" s="1"/>
  <c r="CV73" i="9"/>
  <c r="CH74" i="9"/>
  <c r="CI74" i="9"/>
  <c r="CJ74" i="9"/>
  <c r="CK74" i="9"/>
  <c r="CL74" i="9"/>
  <c r="CM74" i="9"/>
  <c r="CO74" i="9"/>
  <c r="CN74" i="9" s="1"/>
  <c r="CP74" i="9"/>
  <c r="CR74" i="9"/>
  <c r="CQ74" i="9" s="1"/>
  <c r="CS74" i="9"/>
  <c r="CT74" i="9"/>
  <c r="CU74" i="9"/>
  <c r="CV74" i="9"/>
  <c r="CH75" i="9"/>
  <c r="CI75" i="9"/>
  <c r="CJ75" i="9"/>
  <c r="CL75" i="9"/>
  <c r="CK75" i="9" s="1"/>
  <c r="CM75" i="9"/>
  <c r="CO75" i="9"/>
  <c r="CN75" i="9" s="1"/>
  <c r="CP75" i="9"/>
  <c r="CQ75" i="9"/>
  <c r="CR75" i="9"/>
  <c r="CS75" i="9"/>
  <c r="CT75" i="9"/>
  <c r="CU75" i="9"/>
  <c r="CV75" i="9"/>
  <c r="CI76" i="9"/>
  <c r="CH76" i="9" s="1"/>
  <c r="CJ76" i="9"/>
  <c r="CL76" i="9"/>
  <c r="CK76" i="9" s="1"/>
  <c r="CM76" i="9"/>
  <c r="CN76" i="9"/>
  <c r="CO76" i="9"/>
  <c r="CP76" i="9"/>
  <c r="CQ76" i="9"/>
  <c r="CR76" i="9"/>
  <c r="CS76" i="9"/>
  <c r="CU76" i="9"/>
  <c r="CT76" i="9" s="1"/>
  <c r="CV76" i="9"/>
  <c r="CI77" i="9"/>
  <c r="CH77" i="9" s="1"/>
  <c r="CJ77" i="9"/>
  <c r="CK77" i="9"/>
  <c r="CL77" i="9"/>
  <c r="CM77" i="9"/>
  <c r="CN77" i="9"/>
  <c r="CO77" i="9"/>
  <c r="CP77" i="9"/>
  <c r="CR77" i="9"/>
  <c r="CQ77" i="9" s="1"/>
  <c r="CS77" i="9"/>
  <c r="CU77" i="9"/>
  <c r="CT77" i="9" s="1"/>
  <c r="CV77" i="9"/>
  <c r="CH78" i="9"/>
  <c r="CI78" i="9"/>
  <c r="CJ78" i="9"/>
  <c r="CK78" i="9"/>
  <c r="CL78" i="9"/>
  <c r="CM78" i="9"/>
  <c r="CO78" i="9"/>
  <c r="CN78" i="9" s="1"/>
  <c r="CP78" i="9"/>
  <c r="CR78" i="9"/>
  <c r="CQ78" i="9" s="1"/>
  <c r="CS78" i="9"/>
  <c r="CT78" i="9"/>
  <c r="CU78" i="9"/>
  <c r="CV78" i="9"/>
  <c r="CH79" i="9"/>
  <c r="CI79" i="9"/>
  <c r="CJ79" i="9"/>
  <c r="CL79" i="9"/>
  <c r="CK79" i="9" s="1"/>
  <c r="CM79" i="9"/>
  <c r="CO79" i="9"/>
  <c r="CN79" i="9" s="1"/>
  <c r="CP79" i="9"/>
  <c r="CQ79" i="9"/>
  <c r="CR79" i="9"/>
  <c r="CS79" i="9"/>
  <c r="CT79" i="9"/>
  <c r="CU79" i="9"/>
  <c r="CV79" i="9"/>
  <c r="CI80" i="9"/>
  <c r="CH80" i="9" s="1"/>
  <c r="CJ80" i="9"/>
  <c r="CL80" i="9"/>
  <c r="CK80" i="9" s="1"/>
  <c r="CM80" i="9"/>
  <c r="CN80" i="9"/>
  <c r="CO80" i="9"/>
  <c r="CP80" i="9"/>
  <c r="CQ80" i="9"/>
  <c r="CR80" i="9"/>
  <c r="CS80" i="9"/>
  <c r="CU80" i="9"/>
  <c r="CT80" i="9" s="1"/>
  <c r="CV80" i="9"/>
  <c r="CI81" i="9"/>
  <c r="CH81" i="9" s="1"/>
  <c r="CJ81" i="9"/>
  <c r="CK81" i="9"/>
  <c r="CL81" i="9"/>
  <c r="CM81" i="9"/>
  <c r="CN81" i="9"/>
  <c r="CO81" i="9"/>
  <c r="CP81" i="9"/>
  <c r="CR81" i="9"/>
  <c r="CQ81" i="9" s="1"/>
  <c r="CS81" i="9"/>
  <c r="CU81" i="9"/>
  <c r="CT81" i="9" s="1"/>
  <c r="CV81" i="9"/>
  <c r="CH82" i="9"/>
  <c r="CI82" i="9"/>
  <c r="CJ82" i="9"/>
  <c r="CK82" i="9"/>
  <c r="CL82" i="9"/>
  <c r="CM82" i="9"/>
  <c r="CO82" i="9"/>
  <c r="CN82" i="9" s="1"/>
  <c r="CP82" i="9"/>
  <c r="CR82" i="9"/>
  <c r="CQ82" i="9" s="1"/>
  <c r="CS82" i="9"/>
  <c r="CT82" i="9"/>
  <c r="CU82" i="9"/>
  <c r="CV82" i="9"/>
  <c r="CH83" i="9"/>
  <c r="CI83" i="9"/>
  <c r="CJ83" i="9"/>
  <c r="CL83" i="9"/>
  <c r="CK83" i="9" s="1"/>
  <c r="CM83" i="9"/>
  <c r="CO83" i="9"/>
  <c r="CN83" i="9" s="1"/>
  <c r="CP83" i="9"/>
  <c r="CQ83" i="9"/>
  <c r="CR83" i="9"/>
  <c r="CS83" i="9"/>
  <c r="CT83" i="9"/>
  <c r="CU83" i="9"/>
  <c r="CV83" i="9"/>
  <c r="CI84" i="9"/>
  <c r="CH84" i="9" s="1"/>
  <c r="CJ84" i="9"/>
  <c r="CL84" i="9"/>
  <c r="CK84" i="9" s="1"/>
  <c r="CM84" i="9"/>
  <c r="CN84" i="9"/>
  <c r="CO84" i="9"/>
  <c r="CP84" i="9"/>
  <c r="CQ84" i="9"/>
  <c r="CR84" i="9"/>
  <c r="CS84" i="9"/>
  <c r="CU84" i="9"/>
  <c r="CT84" i="9" s="1"/>
  <c r="CV84" i="9"/>
  <c r="CI85" i="9"/>
  <c r="CH85" i="9" s="1"/>
  <c r="CJ85" i="9"/>
  <c r="CK85" i="9"/>
  <c r="CL85" i="9"/>
  <c r="CM85" i="9"/>
  <c r="CN85" i="9"/>
  <c r="CO85" i="9"/>
  <c r="CP85" i="9"/>
  <c r="CR85" i="9"/>
  <c r="CQ85" i="9" s="1"/>
  <c r="CS85" i="9"/>
  <c r="CU85" i="9"/>
  <c r="CT85" i="9" s="1"/>
  <c r="CV85" i="9"/>
  <c r="CH86" i="9"/>
  <c r="CI86" i="9"/>
  <c r="CJ86" i="9"/>
  <c r="CK86" i="9"/>
  <c r="CL86" i="9"/>
  <c r="CM86" i="9"/>
  <c r="CO86" i="9"/>
  <c r="CN86" i="9" s="1"/>
  <c r="CP86" i="9"/>
  <c r="CR86" i="9"/>
  <c r="CQ86" i="9" s="1"/>
  <c r="CS86" i="9"/>
  <c r="CT86" i="9"/>
  <c r="CU86" i="9"/>
  <c r="CV86" i="9"/>
  <c r="CH87" i="9"/>
  <c r="CI87" i="9"/>
  <c r="CJ87" i="9"/>
  <c r="CL87" i="9"/>
  <c r="CK87" i="9" s="1"/>
  <c r="CM87" i="9"/>
  <c r="CO87" i="9"/>
  <c r="CN87" i="9" s="1"/>
  <c r="CP87" i="9"/>
  <c r="CQ87" i="9"/>
  <c r="CR87" i="9"/>
  <c r="CS87" i="9"/>
  <c r="CT87" i="9"/>
  <c r="CU87" i="9"/>
  <c r="CV87" i="9"/>
  <c r="CI88" i="9"/>
  <c r="CH88" i="9" s="1"/>
  <c r="CJ88" i="9"/>
  <c r="CL88" i="9"/>
  <c r="CK88" i="9" s="1"/>
  <c r="CM88" i="9"/>
  <c r="CN88" i="9"/>
  <c r="CO88" i="9"/>
  <c r="CP88" i="9"/>
  <c r="CQ88" i="9"/>
  <c r="CR88" i="9"/>
  <c r="CS88" i="9"/>
  <c r="CU88" i="9"/>
  <c r="CT88" i="9" s="1"/>
  <c r="CV88" i="9"/>
  <c r="CI89" i="9"/>
  <c r="CH89" i="9" s="1"/>
  <c r="CJ89" i="9"/>
  <c r="CK89" i="9"/>
  <c r="CL89" i="9"/>
  <c r="CM89" i="9"/>
  <c r="CN89" i="9"/>
  <c r="CO89" i="9"/>
  <c r="CP89" i="9"/>
  <c r="CR89" i="9"/>
  <c r="CQ89" i="9" s="1"/>
  <c r="CS89" i="9"/>
  <c r="CU89" i="9"/>
  <c r="CT89" i="9" s="1"/>
  <c r="CV89" i="9"/>
  <c r="CH90" i="9"/>
  <c r="CI90" i="9"/>
  <c r="CJ90" i="9"/>
  <c r="CK90" i="9"/>
  <c r="CL90" i="9"/>
  <c r="CM90" i="9"/>
  <c r="CO90" i="9"/>
  <c r="CN90" i="9" s="1"/>
  <c r="CP90" i="9"/>
  <c r="CR90" i="9"/>
  <c r="CQ90" i="9" s="1"/>
  <c r="CS90" i="9"/>
  <c r="CT90" i="9"/>
  <c r="CU90" i="9"/>
  <c r="CV90" i="9"/>
  <c r="CH91" i="9"/>
  <c r="CI91" i="9"/>
  <c r="CJ91" i="9"/>
  <c r="CL91" i="9"/>
  <c r="CK91" i="9" s="1"/>
  <c r="CM91" i="9"/>
  <c r="CO91" i="9"/>
  <c r="CN91" i="9" s="1"/>
  <c r="CP91" i="9"/>
  <c r="CQ91" i="9"/>
  <c r="CR91" i="9"/>
  <c r="CS91" i="9"/>
  <c r="CT91" i="9"/>
  <c r="CU91" i="9"/>
  <c r="CV91" i="9"/>
  <c r="CI92" i="9"/>
  <c r="CH92" i="9" s="1"/>
  <c r="CJ92" i="9"/>
  <c r="CL92" i="9"/>
  <c r="CK92" i="9" s="1"/>
  <c r="CM92" i="9"/>
  <c r="CN92" i="9"/>
  <c r="CO92" i="9"/>
  <c r="CP92" i="9"/>
  <c r="CQ92" i="9"/>
  <c r="CR92" i="9"/>
  <c r="CS92" i="9"/>
  <c r="CU92" i="9"/>
  <c r="CT92" i="9" s="1"/>
  <c r="CV92" i="9"/>
  <c r="CI93" i="9"/>
  <c r="CH93" i="9" s="1"/>
  <c r="CJ93" i="9"/>
  <c r="CK93" i="9"/>
  <c r="CL93" i="9"/>
  <c r="CM93" i="9"/>
  <c r="CN93" i="9"/>
  <c r="CO93" i="9"/>
  <c r="CP93" i="9"/>
  <c r="CR93" i="9"/>
  <c r="CQ93" i="9" s="1"/>
  <c r="CS93" i="9"/>
  <c r="CU93" i="9"/>
  <c r="CT93" i="9" s="1"/>
  <c r="CV93" i="9"/>
  <c r="CH94" i="9"/>
  <c r="CI94" i="9"/>
  <c r="CJ94" i="9"/>
  <c r="CK94" i="9"/>
  <c r="CL94" i="9"/>
  <c r="CM94" i="9"/>
  <c r="CO94" i="9"/>
  <c r="CN94" i="9" s="1"/>
  <c r="CP94" i="9"/>
  <c r="CR94" i="9"/>
  <c r="CQ94" i="9" s="1"/>
  <c r="CS94" i="9"/>
  <c r="CT94" i="9"/>
  <c r="CU94" i="9"/>
  <c r="CV94" i="9"/>
  <c r="CH95" i="9"/>
  <c r="CI95" i="9"/>
  <c r="CJ95" i="9"/>
  <c r="CL95" i="9"/>
  <c r="CK95" i="9" s="1"/>
  <c r="CM95" i="9"/>
  <c r="CO95" i="9"/>
  <c r="CN95" i="9" s="1"/>
  <c r="CP95" i="9"/>
  <c r="CQ95" i="9"/>
  <c r="CR95" i="9"/>
  <c r="CS95" i="9"/>
  <c r="CT95" i="9"/>
  <c r="CU95" i="9"/>
  <c r="CV95" i="9"/>
  <c r="CI96" i="9"/>
  <c r="CH96" i="9" s="1"/>
  <c r="CJ96" i="9"/>
  <c r="CL96" i="9"/>
  <c r="CK96" i="9" s="1"/>
  <c r="CM96" i="9"/>
  <c r="CN96" i="9"/>
  <c r="CO96" i="9"/>
  <c r="CP96" i="9"/>
  <c r="CQ96" i="9"/>
  <c r="CR96" i="9"/>
  <c r="CS96" i="9"/>
  <c r="CU96" i="9"/>
  <c r="CT96" i="9" s="1"/>
  <c r="CV96" i="9"/>
  <c r="CI97" i="9"/>
  <c r="CH97" i="9" s="1"/>
  <c r="CJ97" i="9"/>
  <c r="CK97" i="9"/>
  <c r="CL97" i="9"/>
  <c r="CM97" i="9"/>
  <c r="CN97" i="9"/>
  <c r="CO97" i="9"/>
  <c r="CP97" i="9"/>
  <c r="CR97" i="9"/>
  <c r="CQ97" i="9" s="1"/>
  <c r="CS97" i="9"/>
  <c r="CU97" i="9"/>
  <c r="CT97" i="9" s="1"/>
  <c r="CV97" i="9"/>
  <c r="CH98" i="9"/>
  <c r="CI98" i="9"/>
  <c r="CJ98" i="9"/>
  <c r="CK98" i="9"/>
  <c r="CL98" i="9"/>
  <c r="CM98" i="9"/>
  <c r="CO98" i="9"/>
  <c r="CN98" i="9" s="1"/>
  <c r="CP98" i="9"/>
  <c r="CR98" i="9"/>
  <c r="CQ98" i="9" s="1"/>
  <c r="CS98" i="9"/>
  <c r="CT98" i="9"/>
  <c r="CU98" i="9"/>
  <c r="CV98" i="9"/>
  <c r="CH99" i="9"/>
  <c r="CI99" i="9"/>
  <c r="CJ99" i="9"/>
  <c r="CL99" i="9"/>
  <c r="CK99" i="9" s="1"/>
  <c r="CM99" i="9"/>
  <c r="CO99" i="9"/>
  <c r="CN99" i="9" s="1"/>
  <c r="CP99" i="9"/>
  <c r="CQ99" i="9"/>
  <c r="CR99" i="9"/>
  <c r="CS99" i="9"/>
  <c r="CT99" i="9"/>
  <c r="CU99" i="9"/>
  <c r="CV99" i="9"/>
  <c r="CI100" i="9"/>
  <c r="CH100" i="9" s="1"/>
  <c r="CJ100" i="9"/>
  <c r="CL100" i="9"/>
  <c r="CK100" i="9" s="1"/>
  <c r="CM100" i="9"/>
  <c r="CN100" i="9"/>
  <c r="CO100" i="9"/>
  <c r="CP100" i="9"/>
  <c r="CQ100" i="9"/>
  <c r="CR100" i="9"/>
  <c r="CS100" i="9"/>
  <c r="CU100" i="9"/>
  <c r="CT100" i="9" s="1"/>
  <c r="CV100" i="9"/>
  <c r="CI101" i="9"/>
  <c r="CH101" i="9" s="1"/>
  <c r="CJ101" i="9"/>
  <c r="CK101" i="9"/>
  <c r="CL101" i="9"/>
  <c r="CM101" i="9"/>
  <c r="CN101" i="9"/>
  <c r="CO101" i="9"/>
  <c r="CP101" i="9"/>
  <c r="CR101" i="9"/>
  <c r="CQ101" i="9" s="1"/>
  <c r="CS101" i="9"/>
  <c r="CU101" i="9"/>
  <c r="CT101" i="9" s="1"/>
  <c r="CV101" i="9"/>
  <c r="CH102" i="9"/>
  <c r="CI102" i="9"/>
  <c r="CJ102" i="9"/>
  <c r="CK102" i="9"/>
  <c r="CL102" i="9"/>
  <c r="CM102" i="9"/>
  <c r="CO102" i="9"/>
  <c r="CN102" i="9" s="1"/>
  <c r="CP102" i="9"/>
  <c r="CR102" i="9"/>
  <c r="CQ102" i="9" s="1"/>
  <c r="CS102" i="9"/>
  <c r="CT102" i="9"/>
  <c r="CU102" i="9"/>
  <c r="CV102" i="9"/>
  <c r="CH103" i="9"/>
  <c r="CI103" i="9"/>
  <c r="CJ103" i="9"/>
  <c r="CL103" i="9"/>
  <c r="CK103" i="9" s="1"/>
  <c r="CM103" i="9"/>
  <c r="CO103" i="9"/>
  <c r="CN103" i="9" s="1"/>
  <c r="CP103" i="9"/>
  <c r="CQ103" i="9"/>
  <c r="CR103" i="9"/>
  <c r="CS103" i="9"/>
  <c r="CT103" i="9"/>
  <c r="CU103" i="9"/>
  <c r="CV103" i="9"/>
  <c r="CI104" i="9"/>
  <c r="CH104" i="9" s="1"/>
  <c r="CJ104" i="9"/>
  <c r="CL104" i="9"/>
  <c r="CK104" i="9" s="1"/>
  <c r="CM104" i="9"/>
  <c r="CN104" i="9"/>
  <c r="CO104" i="9"/>
  <c r="CP104" i="9"/>
  <c r="CQ104" i="9"/>
  <c r="CR104" i="9"/>
  <c r="CS104" i="9"/>
  <c r="CU104" i="9"/>
  <c r="CT104" i="9" s="1"/>
  <c r="CV104" i="9"/>
  <c r="CI105" i="9"/>
  <c r="CH105" i="9" s="1"/>
  <c r="CJ105" i="9"/>
  <c r="CK105" i="9"/>
  <c r="CL105" i="9"/>
  <c r="CM105" i="9"/>
  <c r="CN105" i="9"/>
  <c r="CO105" i="9"/>
  <c r="CP105" i="9"/>
  <c r="CR105" i="9"/>
  <c r="CQ105" i="9" s="1"/>
  <c r="CS105" i="9"/>
  <c r="CU105" i="9"/>
  <c r="CT105" i="9" s="1"/>
  <c r="CV105" i="9"/>
  <c r="CH106" i="9"/>
  <c r="CI106" i="9"/>
  <c r="CJ106" i="9"/>
  <c r="CK106" i="9"/>
  <c r="CL106" i="9"/>
  <c r="CM106" i="9"/>
  <c r="CO106" i="9"/>
  <c r="CN106" i="9" s="1"/>
  <c r="CP106" i="9"/>
  <c r="CR106" i="9"/>
  <c r="CQ106" i="9" s="1"/>
  <c r="CS106" i="9"/>
  <c r="CT106" i="9"/>
  <c r="CU106" i="9"/>
  <c r="CV106" i="9"/>
  <c r="CH107" i="9"/>
  <c r="CI107" i="9"/>
  <c r="CJ107" i="9"/>
  <c r="CL107" i="9"/>
  <c r="CK107" i="9" s="1"/>
  <c r="CM107" i="9"/>
  <c r="CO107" i="9"/>
  <c r="CN107" i="9" s="1"/>
  <c r="CP107" i="9"/>
  <c r="CQ107" i="9"/>
  <c r="CR107" i="9"/>
  <c r="CS107" i="9"/>
  <c r="CT107" i="9"/>
  <c r="CU107" i="9"/>
  <c r="CV107" i="9"/>
  <c r="CI108" i="9"/>
  <c r="CH108" i="9" s="1"/>
  <c r="CJ108" i="9"/>
  <c r="CL108" i="9"/>
  <c r="CK108" i="9" s="1"/>
  <c r="CM108" i="9"/>
  <c r="CN108" i="9"/>
  <c r="CO108" i="9"/>
  <c r="CP108" i="9"/>
  <c r="CQ108" i="9"/>
  <c r="CR108" i="9"/>
  <c r="CS108" i="9"/>
  <c r="CU108" i="9"/>
  <c r="CT108" i="9" s="1"/>
  <c r="CV108" i="9"/>
  <c r="CI109" i="9"/>
  <c r="CH109" i="9" s="1"/>
  <c r="CJ109" i="9"/>
  <c r="CK109" i="9"/>
  <c r="CL109" i="9"/>
  <c r="CM109" i="9"/>
  <c r="CN109" i="9"/>
  <c r="CO109" i="9"/>
  <c r="CP109" i="9"/>
  <c r="CR109" i="9"/>
  <c r="CQ109" i="9" s="1"/>
  <c r="CS109" i="9"/>
  <c r="CU109" i="9"/>
  <c r="CT109" i="9" s="1"/>
  <c r="CV109" i="9"/>
  <c r="CH110" i="9"/>
  <c r="CI110" i="9"/>
  <c r="CJ110" i="9"/>
  <c r="CK110" i="9"/>
  <c r="CL110" i="9"/>
  <c r="CM110" i="9"/>
  <c r="CO110" i="9"/>
  <c r="CN110" i="9" s="1"/>
  <c r="CP110" i="9"/>
  <c r="CR110" i="9"/>
  <c r="CQ110" i="9" s="1"/>
  <c r="CS110" i="9"/>
  <c r="CT110" i="9"/>
  <c r="CU110" i="9"/>
  <c r="CV110" i="9"/>
  <c r="CH111" i="9"/>
  <c r="CI111" i="9"/>
  <c r="CJ111" i="9"/>
  <c r="CL111" i="9"/>
  <c r="CK111" i="9" s="1"/>
  <c r="CM111" i="9"/>
  <c r="CO111" i="9"/>
  <c r="CN111" i="9" s="1"/>
  <c r="CP111" i="9"/>
  <c r="CQ111" i="9"/>
  <c r="CR111" i="9"/>
  <c r="CS111" i="9"/>
  <c r="CT111" i="9"/>
  <c r="CU111" i="9"/>
  <c r="CV111" i="9"/>
  <c r="CI112" i="9"/>
  <c r="CH112" i="9" s="1"/>
  <c r="CJ112" i="9"/>
  <c r="CL112" i="9"/>
  <c r="CK112" i="9" s="1"/>
  <c r="CM112" i="9"/>
  <c r="CN112" i="9"/>
  <c r="CO112" i="9"/>
  <c r="CP112" i="9"/>
  <c r="CQ112" i="9"/>
  <c r="CR112" i="9"/>
  <c r="CS112" i="9"/>
  <c r="CU112" i="9"/>
  <c r="CT112" i="9" s="1"/>
  <c r="CV112" i="9"/>
  <c r="CI113" i="9"/>
  <c r="CH113" i="9" s="1"/>
  <c r="CJ113" i="9"/>
  <c r="CK113" i="9"/>
  <c r="CL113" i="9"/>
  <c r="CM113" i="9"/>
  <c r="CN113" i="9"/>
  <c r="CO113" i="9"/>
  <c r="CP113" i="9"/>
  <c r="CR113" i="9"/>
  <c r="CQ113" i="9" s="1"/>
  <c r="CS113" i="9"/>
  <c r="CU113" i="9"/>
  <c r="CT113" i="9" s="1"/>
  <c r="CV113" i="9"/>
  <c r="CH114" i="9"/>
  <c r="CI114" i="9"/>
  <c r="CJ114" i="9"/>
  <c r="CK114" i="9"/>
  <c r="CL114" i="9"/>
  <c r="CM114" i="9"/>
  <c r="CO114" i="9"/>
  <c r="CN114" i="9" s="1"/>
  <c r="CP114" i="9"/>
  <c r="CR114" i="9"/>
  <c r="CQ114" i="9" s="1"/>
  <c r="CS114" i="9"/>
  <c r="CT114" i="9"/>
  <c r="CU114" i="9"/>
  <c r="CV114" i="9"/>
  <c r="CH115" i="9"/>
  <c r="CI115" i="9"/>
  <c r="CJ115" i="9"/>
  <c r="CL115" i="9"/>
  <c r="CK115" i="9" s="1"/>
  <c r="CM115" i="9"/>
  <c r="CO115" i="9"/>
  <c r="CN115" i="9" s="1"/>
  <c r="CP115" i="9"/>
  <c r="CQ115" i="9"/>
  <c r="CR115" i="9"/>
  <c r="CS115" i="9"/>
  <c r="CT115" i="9"/>
  <c r="CU115" i="9"/>
  <c r="CV115" i="9"/>
  <c r="CI116" i="9"/>
  <c r="CH116" i="9" s="1"/>
  <c r="CJ116" i="9"/>
  <c r="CL116" i="9"/>
  <c r="CK116" i="9" s="1"/>
  <c r="CM116" i="9"/>
  <c r="CN116" i="9"/>
  <c r="CO116" i="9"/>
  <c r="CP116" i="9"/>
  <c r="CQ116" i="9"/>
  <c r="CR116" i="9"/>
  <c r="CS116" i="9"/>
  <c r="CU116" i="9"/>
  <c r="CT116" i="9" s="1"/>
  <c r="CV116" i="9"/>
  <c r="CI117" i="9"/>
  <c r="CH117" i="9" s="1"/>
  <c r="CJ117" i="9"/>
  <c r="CK117" i="9"/>
  <c r="CL117" i="9"/>
  <c r="CM117" i="9"/>
  <c r="CN117" i="9"/>
  <c r="CO117" i="9"/>
  <c r="CP117" i="9"/>
  <c r="CR117" i="9"/>
  <c r="CQ117" i="9" s="1"/>
  <c r="CS117" i="9"/>
  <c r="CU117" i="9"/>
  <c r="CT117" i="9" s="1"/>
  <c r="CV117" i="9"/>
  <c r="CH118" i="9"/>
  <c r="CI118" i="9"/>
  <c r="CJ118" i="9"/>
  <c r="CK118" i="9"/>
  <c r="CL118" i="9"/>
  <c r="CM118" i="9"/>
  <c r="CO118" i="9"/>
  <c r="CN118" i="9" s="1"/>
  <c r="CP118" i="9"/>
  <c r="CR118" i="9"/>
  <c r="CQ118" i="9" s="1"/>
  <c r="CS118" i="9"/>
  <c r="CT118" i="9"/>
  <c r="CU118" i="9"/>
  <c r="CV118" i="9"/>
  <c r="CH119" i="9"/>
  <c r="CI119" i="9"/>
  <c r="CJ119" i="9"/>
  <c r="CL119" i="9"/>
  <c r="CK119" i="9" s="1"/>
  <c r="CM119" i="9"/>
  <c r="CO119" i="9"/>
  <c r="CN119" i="9" s="1"/>
  <c r="CP119" i="9"/>
  <c r="CQ119" i="9"/>
  <c r="CR119" i="9"/>
  <c r="CS119" i="9"/>
  <c r="CT119" i="9"/>
  <c r="CU119" i="9"/>
  <c r="CV119" i="9"/>
  <c r="CI120" i="9"/>
  <c r="CH120" i="9" s="1"/>
  <c r="CJ120" i="9"/>
  <c r="CL120" i="9"/>
  <c r="CK120" i="9" s="1"/>
  <c r="CM120" i="9"/>
  <c r="CN120" i="9"/>
  <c r="CO120" i="9"/>
  <c r="CP120" i="9"/>
  <c r="CQ120" i="9"/>
  <c r="CR120" i="9"/>
  <c r="CS120" i="9"/>
  <c r="CU120" i="9"/>
  <c r="CT120" i="9" s="1"/>
  <c r="CV120" i="9"/>
  <c r="CI121" i="9"/>
  <c r="CH121" i="9" s="1"/>
  <c r="CJ121" i="9"/>
  <c r="CK121" i="9"/>
  <c r="CL121" i="9"/>
  <c r="CM121" i="9"/>
  <c r="CN121" i="9"/>
  <c r="CO121" i="9"/>
  <c r="CP121" i="9"/>
  <c r="CR121" i="9"/>
  <c r="CQ121" i="9" s="1"/>
  <c r="CS121" i="9"/>
  <c r="CU121" i="9"/>
  <c r="CT121" i="9" s="1"/>
  <c r="CV121" i="9"/>
  <c r="CH122" i="9"/>
  <c r="CI122" i="9"/>
  <c r="CJ122" i="9"/>
  <c r="CK122" i="9"/>
  <c r="CL122" i="9"/>
  <c r="CM122" i="9"/>
  <c r="CO122" i="9"/>
  <c r="CN122" i="9" s="1"/>
  <c r="CP122" i="9"/>
  <c r="CR122" i="9"/>
  <c r="CQ122" i="9" s="1"/>
  <c r="CS122" i="9"/>
  <c r="CT122" i="9"/>
  <c r="CU122" i="9"/>
  <c r="CV122" i="9"/>
  <c r="CH123" i="9"/>
  <c r="CI123" i="9"/>
  <c r="CJ123" i="9"/>
  <c r="CL123" i="9"/>
  <c r="CK123" i="9" s="1"/>
  <c r="CM123" i="9"/>
  <c r="CO123" i="9"/>
  <c r="CN123" i="9" s="1"/>
  <c r="CP123" i="9"/>
  <c r="CQ123" i="9"/>
  <c r="CR123" i="9"/>
  <c r="CS123" i="9"/>
  <c r="CT123" i="9"/>
  <c r="CU123" i="9"/>
  <c r="CV123" i="9"/>
  <c r="CI124" i="9"/>
  <c r="CH124" i="9" s="1"/>
  <c r="CJ124" i="9"/>
  <c r="CL124" i="9"/>
  <c r="CK124" i="9" s="1"/>
  <c r="CM124" i="9"/>
  <c r="CN124" i="9"/>
  <c r="CO124" i="9"/>
  <c r="CP124" i="9"/>
  <c r="CQ124" i="9"/>
  <c r="CR124" i="9"/>
  <c r="CS124" i="9"/>
  <c r="CU124" i="9"/>
  <c r="CT124" i="9" s="1"/>
  <c r="CV124" i="9"/>
  <c r="CI125" i="9"/>
  <c r="CH125" i="9" s="1"/>
  <c r="CJ125" i="9"/>
  <c r="CK125" i="9"/>
  <c r="CL125" i="9"/>
  <c r="CM125" i="9"/>
  <c r="CN125" i="9"/>
  <c r="CO125" i="9"/>
  <c r="CP125" i="9"/>
  <c r="CR125" i="9"/>
  <c r="CQ125" i="9" s="1"/>
  <c r="CS125" i="9"/>
  <c r="CU125" i="9"/>
  <c r="CT125" i="9" s="1"/>
  <c r="CV125" i="9"/>
  <c r="CH126" i="9"/>
  <c r="CI126" i="9"/>
  <c r="CJ126" i="9"/>
  <c r="CK126" i="9"/>
  <c r="CL126" i="9"/>
  <c r="CM126" i="9"/>
  <c r="CO126" i="9"/>
  <c r="CN126" i="9" s="1"/>
  <c r="CP126" i="9"/>
  <c r="CR126" i="9"/>
  <c r="CQ126" i="9" s="1"/>
  <c r="CS126" i="9"/>
  <c r="CT126" i="9"/>
  <c r="CU126" i="9"/>
  <c r="CV126" i="9"/>
  <c r="CH127" i="9"/>
  <c r="CI127" i="9"/>
  <c r="CJ127" i="9"/>
  <c r="CL127" i="9"/>
  <c r="CK127" i="9" s="1"/>
  <c r="CM127" i="9"/>
  <c r="CO127" i="9"/>
  <c r="CN127" i="9" s="1"/>
  <c r="CP127" i="9"/>
  <c r="CQ127" i="9"/>
  <c r="CR127" i="9"/>
  <c r="CS127" i="9"/>
  <c r="CT127" i="9"/>
  <c r="CU127" i="9"/>
  <c r="CV127" i="9"/>
  <c r="CI128" i="9"/>
  <c r="CH128" i="9" s="1"/>
  <c r="CJ128" i="9"/>
  <c r="CL128" i="9"/>
  <c r="CK128" i="9" s="1"/>
  <c r="CM128" i="9"/>
  <c r="CN128" i="9"/>
  <c r="CO128" i="9"/>
  <c r="CP128" i="9"/>
  <c r="CQ128" i="9"/>
  <c r="CR128" i="9"/>
  <c r="CS128" i="9"/>
  <c r="CU128" i="9"/>
  <c r="CT128" i="9" s="1"/>
  <c r="CV128" i="9"/>
  <c r="CI129" i="9"/>
  <c r="CH129" i="9" s="1"/>
  <c r="CJ129" i="9"/>
  <c r="CK129" i="9"/>
  <c r="CL129" i="9"/>
  <c r="CM129" i="9"/>
  <c r="CN129" i="9"/>
  <c r="CO129" i="9"/>
  <c r="CP129" i="9"/>
  <c r="CR129" i="9"/>
  <c r="CQ129" i="9" s="1"/>
  <c r="CS129" i="9"/>
  <c r="CU129" i="9"/>
  <c r="CT129" i="9" s="1"/>
  <c r="CV129" i="9"/>
  <c r="CH130" i="9"/>
  <c r="CI130" i="9"/>
  <c r="CJ130" i="9"/>
  <c r="CK130" i="9"/>
  <c r="CL130" i="9"/>
  <c r="CM130" i="9"/>
  <c r="CO130" i="9"/>
  <c r="CN130" i="9" s="1"/>
  <c r="CP130" i="9"/>
  <c r="CR130" i="9"/>
  <c r="CQ130" i="9" s="1"/>
  <c r="CS130" i="9"/>
  <c r="CT130" i="9"/>
  <c r="CU130" i="9"/>
  <c r="CV130" i="9"/>
  <c r="CH131" i="9"/>
  <c r="CI131" i="9"/>
  <c r="CJ131" i="9"/>
  <c r="CL131" i="9"/>
  <c r="CK131" i="9" s="1"/>
  <c r="CM131" i="9"/>
  <c r="CO131" i="9"/>
  <c r="CN131" i="9" s="1"/>
  <c r="CP131" i="9"/>
  <c r="CQ131" i="9"/>
  <c r="CR131" i="9"/>
  <c r="CS131" i="9"/>
  <c r="CU131" i="9"/>
  <c r="CT131" i="9" s="1"/>
  <c r="CV131" i="9"/>
  <c r="CI132" i="9"/>
  <c r="CH132" i="9" s="1"/>
  <c r="CJ132" i="9"/>
  <c r="CL132" i="9"/>
  <c r="CK132" i="9" s="1"/>
  <c r="CM132" i="9"/>
  <c r="CN132" i="9"/>
  <c r="CO132" i="9"/>
  <c r="CP132" i="9"/>
  <c r="CR132" i="9"/>
  <c r="CQ132" i="9" s="1"/>
  <c r="CS132" i="9"/>
  <c r="CU132" i="9"/>
  <c r="CT132" i="9" s="1"/>
  <c r="CV132" i="9"/>
  <c r="CI133" i="9"/>
  <c r="CH133" i="9" s="1"/>
  <c r="CJ133" i="9"/>
  <c r="CK133" i="9"/>
  <c r="CL133" i="9"/>
  <c r="CM133" i="9"/>
  <c r="CO133" i="9"/>
  <c r="CN133" i="9" s="1"/>
  <c r="CP133" i="9"/>
  <c r="CR133" i="9"/>
  <c r="CQ133" i="9" s="1"/>
  <c r="CS133" i="9"/>
  <c r="CU133" i="9"/>
  <c r="CT133" i="9" s="1"/>
  <c r="CV133" i="9"/>
  <c r="CH134" i="9"/>
  <c r="CI134" i="9"/>
  <c r="CJ134" i="9"/>
  <c r="CL134" i="9"/>
  <c r="CK134" i="9" s="1"/>
  <c r="CM134" i="9"/>
  <c r="CO134" i="9"/>
  <c r="CN134" i="9" s="1"/>
  <c r="CP134" i="9"/>
  <c r="CR134" i="9"/>
  <c r="CQ134" i="9" s="1"/>
  <c r="CS134" i="9"/>
  <c r="CT134" i="9"/>
  <c r="CU134" i="9"/>
  <c r="CV134" i="9"/>
  <c r="CI135" i="9"/>
  <c r="CH135" i="9" s="1"/>
  <c r="CJ135" i="9"/>
  <c r="CL135" i="9"/>
  <c r="CK135" i="9" s="1"/>
  <c r="CM135" i="9"/>
  <c r="CO135" i="9"/>
  <c r="CN135" i="9" s="1"/>
  <c r="CP135" i="9"/>
  <c r="CQ135" i="9"/>
  <c r="CR135" i="9"/>
  <c r="CS135" i="9"/>
  <c r="CU135" i="9"/>
  <c r="CT135" i="9" s="1"/>
  <c r="CV135" i="9"/>
  <c r="CI136" i="9"/>
  <c r="CH136" i="9" s="1"/>
  <c r="CJ136" i="9"/>
  <c r="CL136" i="9"/>
  <c r="CK136" i="9" s="1"/>
  <c r="CM136" i="9"/>
  <c r="CN136" i="9"/>
  <c r="CO136" i="9"/>
  <c r="CP136" i="9"/>
  <c r="CR136" i="9"/>
  <c r="CQ136" i="9" s="1"/>
  <c r="CS136" i="9"/>
  <c r="CU136" i="9"/>
  <c r="CT136" i="9" s="1"/>
  <c r="CV136" i="9"/>
  <c r="CI137" i="9"/>
  <c r="CH137" i="9" s="1"/>
  <c r="CJ137" i="9"/>
  <c r="CK137" i="9"/>
  <c r="CL137" i="9"/>
  <c r="CM137" i="9"/>
  <c r="CO137" i="9"/>
  <c r="CN137" i="9" s="1"/>
  <c r="CP137" i="9"/>
  <c r="CR137" i="9"/>
  <c r="CQ137" i="9" s="1"/>
  <c r="CS137" i="9"/>
  <c r="CU137" i="9"/>
  <c r="CT137" i="9" s="1"/>
  <c r="CV137" i="9"/>
  <c r="CH138" i="9"/>
  <c r="CI138" i="9"/>
  <c r="CJ138" i="9"/>
  <c r="CL138" i="9"/>
  <c r="CK138" i="9" s="1"/>
  <c r="CM138" i="9"/>
  <c r="CO138" i="9"/>
  <c r="CN138" i="9" s="1"/>
  <c r="CP138" i="9"/>
  <c r="CR138" i="9"/>
  <c r="CQ138" i="9" s="1"/>
  <c r="CS138" i="9"/>
  <c r="CT138" i="9"/>
  <c r="CU138" i="9"/>
  <c r="CV138" i="9"/>
  <c r="CI139" i="9"/>
  <c r="CH139" i="9" s="1"/>
  <c r="CJ139" i="9"/>
  <c r="CL139" i="9"/>
  <c r="CK139" i="9" s="1"/>
  <c r="CM139" i="9"/>
  <c r="CO139" i="9"/>
  <c r="CN139" i="9" s="1"/>
  <c r="CP139" i="9"/>
  <c r="CQ139" i="9"/>
  <c r="CR139" i="9"/>
  <c r="CS139" i="9"/>
  <c r="CU139" i="9"/>
  <c r="CT139" i="9" s="1"/>
  <c r="CV139" i="9"/>
  <c r="CI140" i="9"/>
  <c r="CH140" i="9" s="1"/>
  <c r="CJ140" i="9"/>
  <c r="CL140" i="9"/>
  <c r="CK140" i="9" s="1"/>
  <c r="CM140" i="9"/>
  <c r="CN140" i="9"/>
  <c r="CO140" i="9"/>
  <c r="CP140" i="9"/>
  <c r="CR140" i="9"/>
  <c r="CQ140" i="9" s="1"/>
  <c r="CS140" i="9"/>
  <c r="CT140" i="9"/>
  <c r="CU140" i="9"/>
  <c r="CV140" i="9"/>
  <c r="CI141" i="9"/>
  <c r="CH141" i="9" s="1"/>
  <c r="CJ141" i="9"/>
  <c r="CK141" i="9"/>
  <c r="CL141" i="9"/>
  <c r="CM141" i="9"/>
  <c r="CN141" i="9"/>
  <c r="CO141" i="9"/>
  <c r="CP141" i="9"/>
  <c r="CR141" i="9"/>
  <c r="CQ141" i="9" s="1"/>
  <c r="CS141" i="9"/>
  <c r="CU141" i="9"/>
  <c r="CT141" i="9" s="1"/>
  <c r="CV141" i="9"/>
  <c r="CH142" i="9"/>
  <c r="CI142" i="9"/>
  <c r="CJ142" i="9"/>
  <c r="CL142" i="9"/>
  <c r="CK142" i="9" s="1"/>
  <c r="CM142" i="9"/>
  <c r="CN142" i="9"/>
  <c r="CO142" i="9"/>
  <c r="CP142" i="9"/>
  <c r="CR142" i="9"/>
  <c r="CQ142" i="9" s="1"/>
  <c r="CS142" i="9"/>
  <c r="CT142" i="9"/>
  <c r="CU142" i="9"/>
  <c r="CV142" i="9"/>
  <c r="CH143" i="9"/>
  <c r="CI143" i="9"/>
  <c r="CJ143" i="9"/>
  <c r="CL143" i="9"/>
  <c r="CK143" i="9" s="1"/>
  <c r="CM143" i="9"/>
  <c r="CO143" i="9"/>
  <c r="CN143" i="9" s="1"/>
  <c r="CP143" i="9"/>
  <c r="CQ143" i="9"/>
  <c r="CR143" i="9"/>
  <c r="CS143" i="9"/>
  <c r="CU143" i="9"/>
  <c r="CT143" i="9" s="1"/>
  <c r="CV143" i="9"/>
  <c r="CH144" i="9"/>
  <c r="CI144" i="9"/>
  <c r="CJ144" i="9"/>
  <c r="CL144" i="9"/>
  <c r="CK144" i="9" s="1"/>
  <c r="CM144" i="9"/>
  <c r="CN144" i="9"/>
  <c r="CO144" i="9"/>
  <c r="CP144" i="9"/>
  <c r="CQ144" i="9"/>
  <c r="CR144" i="9"/>
  <c r="CS144" i="9"/>
  <c r="CU144" i="9"/>
  <c r="CT144" i="9" s="1"/>
  <c r="CV144" i="9"/>
  <c r="CI145" i="9"/>
  <c r="CH145" i="9" s="1"/>
  <c r="CJ145" i="9"/>
  <c r="CK145" i="9"/>
  <c r="CL145" i="9"/>
  <c r="CM145" i="9"/>
  <c r="CO145" i="9"/>
  <c r="CN145" i="9" s="1"/>
  <c r="CP145" i="9"/>
  <c r="CQ145" i="9"/>
  <c r="CR145" i="9"/>
  <c r="CS145" i="9"/>
  <c r="CU145" i="9"/>
  <c r="CT145" i="9" s="1"/>
  <c r="CV145" i="9"/>
  <c r="CH146" i="9"/>
  <c r="CI146" i="9"/>
  <c r="CJ146" i="9"/>
  <c r="CK146" i="9"/>
  <c r="CL146" i="9"/>
  <c r="CM146" i="9"/>
  <c r="CO146" i="9"/>
  <c r="CN146" i="9" s="1"/>
  <c r="CP146" i="9"/>
  <c r="CR146" i="9"/>
  <c r="CQ146" i="9" s="1"/>
  <c r="CS146" i="9"/>
  <c r="CT146" i="9"/>
  <c r="CU146" i="9"/>
  <c r="CV146" i="9"/>
  <c r="CI147" i="9"/>
  <c r="CH147" i="9" s="1"/>
  <c r="CJ147" i="9"/>
  <c r="CK147" i="9"/>
  <c r="CL147" i="9"/>
  <c r="CM147" i="9"/>
  <c r="CO147" i="9"/>
  <c r="CN147" i="9" s="1"/>
  <c r="CP147" i="9"/>
  <c r="CQ147" i="9"/>
  <c r="CR147" i="9"/>
  <c r="CS147" i="9"/>
  <c r="CT147" i="9"/>
  <c r="CU147" i="9"/>
  <c r="CV147" i="9"/>
  <c r="CI148" i="9"/>
  <c r="CH148" i="9" s="1"/>
  <c r="CJ148" i="9"/>
  <c r="CL148" i="9"/>
  <c r="CK148" i="9" s="1"/>
  <c r="CM148" i="9"/>
  <c r="CN148" i="9"/>
  <c r="CO148" i="9"/>
  <c r="CP148" i="9"/>
  <c r="CR148" i="9"/>
  <c r="CQ148" i="9" s="1"/>
  <c r="CS148" i="9"/>
  <c r="CT148" i="9"/>
  <c r="CU148" i="9"/>
  <c r="CV148" i="9"/>
  <c r="CI149" i="9"/>
  <c r="CH149" i="9" s="1"/>
  <c r="CJ149" i="9"/>
  <c r="CK149" i="9"/>
  <c r="CL149" i="9"/>
  <c r="CM149" i="9"/>
  <c r="CN149" i="9"/>
  <c r="CO149" i="9"/>
  <c r="CP149" i="9"/>
  <c r="CR149" i="9"/>
  <c r="CQ149" i="9" s="1"/>
  <c r="CS149" i="9"/>
  <c r="CU149" i="9"/>
  <c r="CT149" i="9" s="1"/>
  <c r="CV149" i="9"/>
  <c r="CH150" i="9"/>
  <c r="CI150" i="9"/>
  <c r="CJ150" i="9"/>
  <c r="CL150" i="9"/>
  <c r="CK150" i="9" s="1"/>
  <c r="CM150" i="9"/>
  <c r="CN150" i="9"/>
  <c r="CO150" i="9"/>
  <c r="CP150" i="9"/>
  <c r="CR150" i="9"/>
  <c r="CQ150" i="9" s="1"/>
  <c r="CS150" i="9"/>
  <c r="CT150" i="9"/>
  <c r="CU150" i="9"/>
  <c r="CV150" i="9"/>
  <c r="CH151" i="9"/>
  <c r="CI151" i="9"/>
  <c r="CJ151" i="9"/>
  <c r="CL151" i="9"/>
  <c r="CK151" i="9" s="1"/>
  <c r="CM151" i="9"/>
  <c r="CO151" i="9"/>
  <c r="CN151" i="9" s="1"/>
  <c r="CP151" i="9"/>
  <c r="CQ151" i="9"/>
  <c r="CR151" i="9"/>
  <c r="CS151" i="9"/>
  <c r="CU151" i="9"/>
  <c r="CT151" i="9" s="1"/>
  <c r="CV151" i="9"/>
  <c r="CH152" i="9"/>
  <c r="CI152" i="9"/>
  <c r="CJ152" i="9"/>
  <c r="CL152" i="9"/>
  <c r="CK152" i="9" s="1"/>
  <c r="CM152" i="9"/>
  <c r="CN152" i="9"/>
  <c r="CO152" i="9"/>
  <c r="CP152" i="9"/>
  <c r="CQ152" i="9"/>
  <c r="CR152" i="9"/>
  <c r="CS152" i="9"/>
  <c r="CU152" i="9"/>
  <c r="CT152" i="9" s="1"/>
  <c r="CV152" i="9"/>
  <c r="CI153" i="9"/>
  <c r="CH153" i="9" s="1"/>
  <c r="CJ153" i="9"/>
  <c r="CK153" i="9"/>
  <c r="CL153" i="9"/>
  <c r="CM153" i="9"/>
  <c r="CO153" i="9"/>
  <c r="CN153" i="9" s="1"/>
  <c r="CP153" i="9"/>
  <c r="CQ153" i="9"/>
  <c r="CR153" i="9"/>
  <c r="CS153" i="9"/>
  <c r="CU153" i="9"/>
  <c r="CT153" i="9" s="1"/>
  <c r="CV153" i="9"/>
  <c r="CH154" i="9"/>
  <c r="CI154" i="9"/>
  <c r="CJ154" i="9"/>
  <c r="CK154" i="9"/>
  <c r="CL154" i="9"/>
  <c r="CM154" i="9"/>
  <c r="CO154" i="9"/>
  <c r="CN154" i="9" s="1"/>
  <c r="CP154" i="9"/>
  <c r="CR154" i="9"/>
  <c r="CQ154" i="9" s="1"/>
  <c r="CS154" i="9"/>
  <c r="CT154" i="9"/>
  <c r="CU154" i="9"/>
  <c r="CV154" i="9"/>
  <c r="CI155" i="9"/>
  <c r="CH155" i="9" s="1"/>
  <c r="CJ155" i="9"/>
  <c r="CK155" i="9"/>
  <c r="CL155" i="9"/>
  <c r="CM155" i="9"/>
  <c r="CO155" i="9"/>
  <c r="CN155" i="9" s="1"/>
  <c r="CP155" i="9"/>
  <c r="CQ155" i="9"/>
  <c r="CR155" i="9"/>
  <c r="CS155" i="9"/>
  <c r="CT155" i="9"/>
  <c r="CU155" i="9"/>
  <c r="CV155" i="9"/>
  <c r="CI156" i="9"/>
  <c r="CH156" i="9" s="1"/>
  <c r="CJ156" i="9"/>
  <c r="CL156" i="9"/>
  <c r="CK156" i="9" s="1"/>
  <c r="CM156" i="9"/>
  <c r="CN156" i="9"/>
  <c r="CO156" i="9"/>
  <c r="CP156" i="9"/>
  <c r="CR156" i="9"/>
  <c r="CQ156" i="9" s="1"/>
  <c r="CS156" i="9"/>
  <c r="CT156" i="9"/>
  <c r="CU156" i="9"/>
  <c r="CV156" i="9"/>
  <c r="CI157" i="9"/>
  <c r="CH157" i="9" s="1"/>
  <c r="CJ157" i="9"/>
  <c r="CK157" i="9"/>
  <c r="CL157" i="9"/>
  <c r="CM157" i="9"/>
  <c r="CN157" i="9"/>
  <c r="CO157" i="9"/>
  <c r="CP157" i="9"/>
  <c r="CR157" i="9"/>
  <c r="CQ157" i="9" s="1"/>
  <c r="CS157" i="9"/>
  <c r="CU157" i="9"/>
  <c r="CT157" i="9" s="1"/>
  <c r="CV157" i="9"/>
  <c r="CH158" i="9"/>
  <c r="CI158" i="9"/>
  <c r="CJ158" i="9"/>
  <c r="CL158" i="9"/>
  <c r="CK158" i="9" s="1"/>
  <c r="CM158" i="9"/>
  <c r="CN158" i="9"/>
  <c r="CO158" i="9"/>
  <c r="CP158" i="9"/>
  <c r="CR158" i="9"/>
  <c r="CQ158" i="9" s="1"/>
  <c r="CS158" i="9"/>
  <c r="CT158" i="9"/>
  <c r="CU158" i="9"/>
  <c r="CV158" i="9"/>
  <c r="CI159" i="9"/>
  <c r="CH159" i="9" s="1"/>
  <c r="CJ159" i="9"/>
  <c r="CK159" i="9"/>
  <c r="CL159" i="9"/>
  <c r="CM159" i="9"/>
  <c r="CO159" i="9"/>
  <c r="CN159" i="9" s="1"/>
  <c r="CP159" i="9"/>
  <c r="CQ159" i="9"/>
  <c r="CR159" i="9"/>
  <c r="CS159" i="9"/>
  <c r="CU159" i="9"/>
  <c r="CT159" i="9" s="1"/>
  <c r="CV159" i="9"/>
  <c r="CH160" i="9"/>
  <c r="CI160" i="9"/>
  <c r="CJ160" i="9"/>
  <c r="CL160" i="9"/>
  <c r="CK160" i="9" s="1"/>
  <c r="CM160" i="9"/>
  <c r="CN160" i="9"/>
  <c r="CO160" i="9"/>
  <c r="CP160" i="9"/>
  <c r="CR160" i="9"/>
  <c r="CQ160" i="9" s="1"/>
  <c r="CS160" i="9"/>
  <c r="CT160" i="9"/>
  <c r="CU160" i="9"/>
  <c r="CV160" i="9"/>
  <c r="CI161" i="9"/>
  <c r="CH161" i="9" s="1"/>
  <c r="CJ161" i="9"/>
  <c r="CK161" i="9"/>
  <c r="CL161" i="9"/>
  <c r="CM161" i="9"/>
  <c r="CO161" i="9"/>
  <c r="CN161" i="9" s="1"/>
  <c r="CP161" i="9"/>
  <c r="CQ161" i="9"/>
  <c r="CR161" i="9"/>
  <c r="CS161" i="9"/>
  <c r="CU161" i="9"/>
  <c r="CT161" i="9" s="1"/>
  <c r="CV161" i="9"/>
  <c r="CH162" i="9"/>
  <c r="CI162" i="9"/>
  <c r="CJ162" i="9"/>
  <c r="CL162" i="9"/>
  <c r="CK162" i="9" s="1"/>
  <c r="CM162" i="9"/>
  <c r="CN162" i="9"/>
  <c r="CO162" i="9"/>
  <c r="CP162" i="9"/>
  <c r="CR162" i="9"/>
  <c r="CQ162" i="9" s="1"/>
  <c r="CS162" i="9"/>
  <c r="CT162" i="9"/>
  <c r="CU162" i="9"/>
  <c r="CV162" i="9"/>
  <c r="CI163" i="9"/>
  <c r="CH163" i="9" s="1"/>
  <c r="CJ163" i="9"/>
  <c r="CK163" i="9"/>
  <c r="CL163" i="9"/>
  <c r="CM163" i="9"/>
  <c r="CO163" i="9"/>
  <c r="CN163" i="9" s="1"/>
  <c r="CP163" i="9"/>
  <c r="CQ163" i="9"/>
  <c r="CR163" i="9"/>
  <c r="CS163" i="9"/>
  <c r="CU163" i="9"/>
  <c r="CT163" i="9" s="1"/>
  <c r="CV163" i="9"/>
  <c r="CH164" i="9"/>
  <c r="CI164" i="9"/>
  <c r="CJ164" i="9"/>
  <c r="CL164" i="9"/>
  <c r="CK164" i="9" s="1"/>
  <c r="CM164" i="9"/>
  <c r="CN164" i="9"/>
  <c r="CO164" i="9"/>
  <c r="CP164" i="9"/>
  <c r="CR164" i="9"/>
  <c r="CQ164" i="9" s="1"/>
  <c r="CS164" i="9"/>
  <c r="CT164" i="9"/>
  <c r="CU164" i="9"/>
  <c r="CV164" i="9"/>
  <c r="CI165" i="9"/>
  <c r="CH165" i="9" s="1"/>
  <c r="CJ165" i="9"/>
  <c r="CK165" i="9"/>
  <c r="CL165" i="9"/>
  <c r="CM165" i="9"/>
  <c r="CO165" i="9"/>
  <c r="CN165" i="9" s="1"/>
  <c r="CP165" i="9"/>
  <c r="CQ165" i="9"/>
  <c r="CR165" i="9"/>
  <c r="CS165" i="9"/>
  <c r="CU165" i="9"/>
  <c r="CT165" i="9" s="1"/>
  <c r="CV165" i="9"/>
  <c r="CH166" i="9"/>
  <c r="CI166" i="9"/>
  <c r="CJ166" i="9"/>
  <c r="CL166" i="9"/>
  <c r="CK166" i="9" s="1"/>
  <c r="CM166" i="9"/>
  <c r="CN166" i="9"/>
  <c r="CO166" i="9"/>
  <c r="CP166" i="9"/>
  <c r="CR166" i="9"/>
  <c r="CQ166" i="9" s="1"/>
  <c r="CS166" i="9"/>
  <c r="CT166" i="9"/>
  <c r="CU166" i="9"/>
  <c r="CV166" i="9"/>
  <c r="CI167" i="9"/>
  <c r="CH167" i="9" s="1"/>
  <c r="CJ167" i="9"/>
  <c r="CK167" i="9"/>
  <c r="CL167" i="9"/>
  <c r="CM167" i="9"/>
  <c r="CO167" i="9"/>
  <c r="CN167" i="9" s="1"/>
  <c r="CP167" i="9"/>
  <c r="CQ167" i="9"/>
  <c r="CR167" i="9"/>
  <c r="CS167" i="9"/>
  <c r="CU167" i="9"/>
  <c r="CT167" i="9" s="1"/>
  <c r="CV167" i="9"/>
  <c r="CH168" i="9"/>
  <c r="CI168" i="9"/>
  <c r="CJ168" i="9"/>
  <c r="CL168" i="9"/>
  <c r="CK168" i="9" s="1"/>
  <c r="CM168" i="9"/>
  <c r="CN168" i="9"/>
  <c r="CO168" i="9"/>
  <c r="CP168" i="9"/>
  <c r="CR168" i="9"/>
  <c r="CQ168" i="9" s="1"/>
  <c r="CS168" i="9"/>
  <c r="CT168" i="9"/>
  <c r="CU168" i="9"/>
  <c r="CV168" i="9"/>
  <c r="CI169" i="9"/>
  <c r="CH169" i="9" s="1"/>
  <c r="CJ169" i="9"/>
  <c r="CK169" i="9"/>
  <c r="CL169" i="9"/>
  <c r="CM169" i="9"/>
  <c r="CO169" i="9"/>
  <c r="CN169" i="9" s="1"/>
  <c r="CP169" i="9"/>
  <c r="CQ169" i="9"/>
  <c r="CR169" i="9"/>
  <c r="CS169" i="9"/>
  <c r="CU169" i="9"/>
  <c r="CT169" i="9" s="1"/>
  <c r="CV169" i="9"/>
  <c r="CH170" i="9"/>
  <c r="CI170" i="9"/>
  <c r="CJ170" i="9"/>
  <c r="CL170" i="9"/>
  <c r="CK170" i="9" s="1"/>
  <c r="CM170" i="9"/>
  <c r="CN170" i="9"/>
  <c r="CO170" i="9"/>
  <c r="CP170" i="9"/>
  <c r="CR170" i="9"/>
  <c r="CQ170" i="9" s="1"/>
  <c r="CS170" i="9"/>
  <c r="CT170" i="9"/>
  <c r="CU170" i="9"/>
  <c r="CV170" i="9"/>
  <c r="CI171" i="9"/>
  <c r="CH171" i="9" s="1"/>
  <c r="CJ171" i="9"/>
  <c r="CK171" i="9"/>
  <c r="CL171" i="9"/>
  <c r="CM171" i="9"/>
  <c r="CO171" i="9"/>
  <c r="CN171" i="9" s="1"/>
  <c r="CP171" i="9"/>
  <c r="CQ171" i="9"/>
  <c r="CR171" i="9"/>
  <c r="CS171" i="9"/>
  <c r="CU171" i="9"/>
  <c r="CT171" i="9" s="1"/>
  <c r="CV171" i="9"/>
  <c r="CH172" i="9"/>
  <c r="CI172" i="9"/>
  <c r="CJ172" i="9"/>
  <c r="CL172" i="9"/>
  <c r="CK172" i="9" s="1"/>
  <c r="CM172" i="9"/>
  <c r="CN172" i="9"/>
  <c r="CO172" i="9"/>
  <c r="CP172" i="9"/>
  <c r="CR172" i="9"/>
  <c r="CQ172" i="9" s="1"/>
  <c r="CS172" i="9"/>
  <c r="CT172" i="9"/>
  <c r="CU172" i="9"/>
  <c r="CV172" i="9"/>
  <c r="CI173" i="9"/>
  <c r="CH173" i="9" s="1"/>
  <c r="CJ173" i="9"/>
  <c r="CK173" i="9"/>
  <c r="CL173" i="9"/>
  <c r="CM173" i="9"/>
  <c r="CO173" i="9"/>
  <c r="CN173" i="9" s="1"/>
  <c r="CP173" i="9"/>
  <c r="CQ173" i="9"/>
  <c r="CR173" i="9"/>
  <c r="CS173" i="9"/>
  <c r="CU173" i="9"/>
  <c r="CT173" i="9" s="1"/>
  <c r="CV173" i="9"/>
  <c r="CI174" i="9"/>
  <c r="CH174" i="9" s="1"/>
  <c r="CJ174" i="9"/>
  <c r="CL174" i="9"/>
  <c r="CK174" i="9" s="1"/>
  <c r="CM174" i="9"/>
  <c r="CN174" i="9"/>
  <c r="CO174" i="9"/>
  <c r="CP174" i="9"/>
  <c r="CR174" i="9"/>
  <c r="CQ174" i="9" s="1"/>
  <c r="CS174" i="9"/>
  <c r="CU174" i="9"/>
  <c r="CT174" i="9" s="1"/>
  <c r="CV174" i="9"/>
  <c r="CI175" i="9"/>
  <c r="CH175" i="9" s="1"/>
  <c r="CJ175" i="9"/>
  <c r="CK175" i="9"/>
  <c r="CL175" i="9"/>
  <c r="CM175" i="9"/>
  <c r="CO175" i="9"/>
  <c r="CN175" i="9" s="1"/>
  <c r="CP175" i="9"/>
  <c r="CR175" i="9"/>
  <c r="CQ175" i="9" s="1"/>
  <c r="CS175" i="9"/>
  <c r="CU175" i="9"/>
  <c r="CT175" i="9" s="1"/>
  <c r="CV175" i="9"/>
  <c r="CH176" i="9"/>
  <c r="CI176" i="9"/>
  <c r="CJ176" i="9"/>
  <c r="CL176" i="9"/>
  <c r="CK176" i="9" s="1"/>
  <c r="CM176" i="9"/>
  <c r="CO176" i="9"/>
  <c r="CN176" i="9" s="1"/>
  <c r="CP176" i="9"/>
  <c r="CR176" i="9"/>
  <c r="CQ176" i="9" s="1"/>
  <c r="CS176" i="9"/>
  <c r="CT176" i="9"/>
  <c r="CU176" i="9"/>
  <c r="CV176" i="9"/>
  <c r="CI177" i="9"/>
  <c r="CH177" i="9" s="1"/>
  <c r="CJ177" i="9"/>
  <c r="CL177" i="9"/>
  <c r="CK177" i="9" s="1"/>
  <c r="CM177" i="9"/>
  <c r="CO177" i="9"/>
  <c r="CN177" i="9" s="1"/>
  <c r="CP177" i="9"/>
  <c r="CQ177" i="9"/>
  <c r="CR177" i="9"/>
  <c r="CS177" i="9"/>
  <c r="CU177" i="9"/>
  <c r="CT177" i="9" s="1"/>
  <c r="CV177" i="9"/>
  <c r="CI178" i="9"/>
  <c r="CH178" i="9" s="1"/>
  <c r="CJ178" i="9"/>
  <c r="CL178" i="9"/>
  <c r="CK178" i="9" s="1"/>
  <c r="CM178" i="9"/>
  <c r="CN178" i="9"/>
  <c r="CO178" i="9"/>
  <c r="CP178" i="9"/>
  <c r="CR178" i="9"/>
  <c r="CQ178" i="9" s="1"/>
  <c r="CS178" i="9"/>
  <c r="CU178" i="9"/>
  <c r="CT178" i="9" s="1"/>
  <c r="CV178" i="9"/>
  <c r="CI179" i="9"/>
  <c r="CH179" i="9" s="1"/>
  <c r="CJ179" i="9"/>
  <c r="CK179" i="9"/>
  <c r="CL179" i="9"/>
  <c r="CM179" i="9"/>
  <c r="CO179" i="9"/>
  <c r="CN179" i="9" s="1"/>
  <c r="CP179" i="9"/>
  <c r="CR179" i="9"/>
  <c r="CQ179" i="9" s="1"/>
  <c r="CS179" i="9"/>
  <c r="CU179" i="9"/>
  <c r="CT179" i="9" s="1"/>
  <c r="CV179" i="9"/>
  <c r="CH180" i="9"/>
  <c r="CI180" i="9"/>
  <c r="CJ180" i="9"/>
  <c r="CL180" i="9"/>
  <c r="CK180" i="9" s="1"/>
  <c r="CM180" i="9"/>
  <c r="CO180" i="9"/>
  <c r="CN180" i="9" s="1"/>
  <c r="CP180" i="9"/>
  <c r="CR180" i="9"/>
  <c r="CQ180" i="9" s="1"/>
  <c r="CS180" i="9"/>
  <c r="CT180" i="9"/>
  <c r="CU180" i="9"/>
  <c r="CV180" i="9"/>
  <c r="CI181" i="9"/>
  <c r="CH181" i="9" s="1"/>
  <c r="CJ181" i="9"/>
  <c r="CL181" i="9"/>
  <c r="CK181" i="9" s="1"/>
  <c r="CM181" i="9"/>
  <c r="CN181" i="9"/>
  <c r="CO181" i="9"/>
  <c r="CP181" i="9"/>
  <c r="CQ181" i="9"/>
  <c r="CR181" i="9"/>
  <c r="CS181" i="9"/>
  <c r="CU181" i="9"/>
  <c r="CT181" i="9" s="1"/>
  <c r="CV181" i="9"/>
  <c r="CV4" i="9"/>
  <c r="CU4" i="9"/>
  <c r="CS4" i="9"/>
  <c r="CS182" i="9" s="1"/>
  <c r="CR4" i="9"/>
  <c r="CP4" i="9"/>
  <c r="CO4" i="9"/>
  <c r="CM4" i="9"/>
  <c r="CL4" i="9"/>
  <c r="CJ4" i="9"/>
  <c r="CI4" i="9"/>
  <c r="CE182" i="9"/>
  <c r="CF182" i="9"/>
  <c r="CG182" i="9"/>
  <c r="CM182" i="9"/>
  <c r="CR182" i="9"/>
  <c r="CF5" i="9"/>
  <c r="CE5" i="9" s="1"/>
  <c r="CG5" i="9"/>
  <c r="CF6" i="9"/>
  <c r="CE6" i="9" s="1"/>
  <c r="CG6" i="9"/>
  <c r="CF7" i="9"/>
  <c r="CE7" i="9" s="1"/>
  <c r="CG7" i="9"/>
  <c r="CF8" i="9"/>
  <c r="CE8" i="9" s="1"/>
  <c r="CG8" i="9"/>
  <c r="CF9" i="9"/>
  <c r="CE9" i="9" s="1"/>
  <c r="CG9" i="9"/>
  <c r="CF10" i="9"/>
  <c r="CE10" i="9" s="1"/>
  <c r="CG10" i="9"/>
  <c r="CF11" i="9"/>
  <c r="CE11" i="9" s="1"/>
  <c r="CG11" i="9"/>
  <c r="CF12" i="9"/>
  <c r="CE12" i="9" s="1"/>
  <c r="CG12" i="9"/>
  <c r="CF13" i="9"/>
  <c r="CE13" i="9" s="1"/>
  <c r="CG13" i="9"/>
  <c r="CF14" i="9"/>
  <c r="CE14" i="9" s="1"/>
  <c r="CG14" i="9"/>
  <c r="CF15" i="9"/>
  <c r="CE15" i="9" s="1"/>
  <c r="CG15" i="9"/>
  <c r="CF16" i="9"/>
  <c r="CE16" i="9" s="1"/>
  <c r="CG16" i="9"/>
  <c r="CF17" i="9"/>
  <c r="CE17" i="9" s="1"/>
  <c r="CG17" i="9"/>
  <c r="CF18" i="9"/>
  <c r="CE18" i="9" s="1"/>
  <c r="CG18" i="9"/>
  <c r="CF19" i="9"/>
  <c r="CE19" i="9" s="1"/>
  <c r="CG19" i="9"/>
  <c r="CF20" i="9"/>
  <c r="CE20" i="9" s="1"/>
  <c r="CG20" i="9"/>
  <c r="CF21" i="9"/>
  <c r="CE21" i="9" s="1"/>
  <c r="CG21" i="9"/>
  <c r="CF22" i="9"/>
  <c r="CE22" i="9" s="1"/>
  <c r="CG22" i="9"/>
  <c r="CF23" i="9"/>
  <c r="CE23" i="9" s="1"/>
  <c r="CG23" i="9"/>
  <c r="CF24" i="9"/>
  <c r="CE24" i="9" s="1"/>
  <c r="CG24" i="9"/>
  <c r="CE25" i="9"/>
  <c r="CF25" i="9"/>
  <c r="CG25" i="9"/>
  <c r="CF26" i="9"/>
  <c r="CE26" i="9" s="1"/>
  <c r="CG26" i="9"/>
  <c r="CE27" i="9"/>
  <c r="CF27" i="9"/>
  <c r="CG27" i="9"/>
  <c r="CF28" i="9"/>
  <c r="CE28" i="9" s="1"/>
  <c r="CG28" i="9"/>
  <c r="CE29" i="9"/>
  <c r="CF29" i="9"/>
  <c r="CG29" i="9"/>
  <c r="CF30" i="9"/>
  <c r="CE30" i="9" s="1"/>
  <c r="CG30" i="9"/>
  <c r="CE31" i="9"/>
  <c r="CF31" i="9"/>
  <c r="CG31" i="9"/>
  <c r="CF32" i="9"/>
  <c r="CE32" i="9" s="1"/>
  <c r="CG32" i="9"/>
  <c r="CE33" i="9"/>
  <c r="CF33" i="9"/>
  <c r="CG33" i="9"/>
  <c r="CF34" i="9"/>
  <c r="CE34" i="9" s="1"/>
  <c r="CG34" i="9"/>
  <c r="CE35" i="9"/>
  <c r="CF35" i="9"/>
  <c r="CG35" i="9"/>
  <c r="CF36" i="9"/>
  <c r="CE36" i="9" s="1"/>
  <c r="CG36" i="9"/>
  <c r="CE37" i="9"/>
  <c r="CF37" i="9"/>
  <c r="CG37" i="9"/>
  <c r="CF38" i="9"/>
  <c r="CE38" i="9" s="1"/>
  <c r="CG38" i="9"/>
  <c r="CE39" i="9"/>
  <c r="CF39" i="9"/>
  <c r="CG39" i="9"/>
  <c r="CF40" i="9"/>
  <c r="CE40" i="9" s="1"/>
  <c r="CG40" i="9"/>
  <c r="CE41" i="9"/>
  <c r="CF41" i="9"/>
  <c r="CG41" i="9"/>
  <c r="CF42" i="9"/>
  <c r="CE42" i="9" s="1"/>
  <c r="CG42" i="9"/>
  <c r="CE43" i="9"/>
  <c r="CF43" i="9"/>
  <c r="CG43" i="9"/>
  <c r="CF44" i="9"/>
  <c r="CE44" i="9" s="1"/>
  <c r="CG44" i="9"/>
  <c r="CE45" i="9"/>
  <c r="CF45" i="9"/>
  <c r="CG45" i="9"/>
  <c r="CF46" i="9"/>
  <c r="CE46" i="9" s="1"/>
  <c r="CG46" i="9"/>
  <c r="CE47" i="9"/>
  <c r="CF47" i="9"/>
  <c r="CG47" i="9"/>
  <c r="CF48" i="9"/>
  <c r="CE48" i="9" s="1"/>
  <c r="CG48" i="9"/>
  <c r="CE49" i="9"/>
  <c r="CF49" i="9"/>
  <c r="CG49" i="9"/>
  <c r="CF50" i="9"/>
  <c r="CE50" i="9" s="1"/>
  <c r="CG50" i="9"/>
  <c r="CE51" i="9"/>
  <c r="CF51" i="9"/>
  <c r="CG51" i="9"/>
  <c r="CF52" i="9"/>
  <c r="CE52" i="9" s="1"/>
  <c r="CG52" i="9"/>
  <c r="CE53" i="9"/>
  <c r="CF53" i="9"/>
  <c r="CG53" i="9"/>
  <c r="CF54" i="9"/>
  <c r="CE54" i="9" s="1"/>
  <c r="CG54" i="9"/>
  <c r="CE55" i="9"/>
  <c r="CF55" i="9"/>
  <c r="CG55" i="9"/>
  <c r="CF56" i="9"/>
  <c r="CE56" i="9" s="1"/>
  <c r="CG56" i="9"/>
  <c r="CE57" i="9"/>
  <c r="CF57" i="9"/>
  <c r="CG57" i="9"/>
  <c r="CF58" i="9"/>
  <c r="CE58" i="9" s="1"/>
  <c r="CG58" i="9"/>
  <c r="CE59" i="9"/>
  <c r="CF59" i="9"/>
  <c r="CG59" i="9"/>
  <c r="CF60" i="9"/>
  <c r="CE60" i="9" s="1"/>
  <c r="CG60" i="9"/>
  <c r="CE61" i="9"/>
  <c r="CF61" i="9"/>
  <c r="CG61" i="9"/>
  <c r="CE62" i="9"/>
  <c r="CF62" i="9"/>
  <c r="CG62" i="9"/>
  <c r="CF63" i="9"/>
  <c r="CE63" i="9" s="1"/>
  <c r="CG63" i="9"/>
  <c r="CE64" i="9"/>
  <c r="CF64" i="9"/>
  <c r="CG64" i="9"/>
  <c r="CF65" i="9"/>
  <c r="CE65" i="9" s="1"/>
  <c r="CG65" i="9"/>
  <c r="CE66" i="9"/>
  <c r="CF66" i="9"/>
  <c r="CG66" i="9"/>
  <c r="CF67" i="9"/>
  <c r="CE67" i="9" s="1"/>
  <c r="CG67" i="9"/>
  <c r="CE68" i="9"/>
  <c r="CF68" i="9"/>
  <c r="CG68" i="9"/>
  <c r="CF69" i="9"/>
  <c r="CE69" i="9" s="1"/>
  <c r="CG69" i="9"/>
  <c r="CE70" i="9"/>
  <c r="CF70" i="9"/>
  <c r="CG70" i="9"/>
  <c r="CF71" i="9"/>
  <c r="CE71" i="9" s="1"/>
  <c r="CG71" i="9"/>
  <c r="CE72" i="9"/>
  <c r="CF72" i="9"/>
  <c r="CG72" i="9"/>
  <c r="CF73" i="9"/>
  <c r="CE73" i="9" s="1"/>
  <c r="CG73" i="9"/>
  <c r="CE74" i="9"/>
  <c r="CF74" i="9"/>
  <c r="CG74" i="9"/>
  <c r="CF75" i="9"/>
  <c r="CE75" i="9" s="1"/>
  <c r="CG75" i="9"/>
  <c r="CE76" i="9"/>
  <c r="CF76" i="9"/>
  <c r="CG76" i="9"/>
  <c r="CF77" i="9"/>
  <c r="CE77" i="9" s="1"/>
  <c r="CG77" i="9"/>
  <c r="CE78" i="9"/>
  <c r="CF78" i="9"/>
  <c r="CG78" i="9"/>
  <c r="CF79" i="9"/>
  <c r="CE79" i="9" s="1"/>
  <c r="CG79" i="9"/>
  <c r="CE80" i="9"/>
  <c r="CF80" i="9"/>
  <c r="CG80" i="9"/>
  <c r="CF81" i="9"/>
  <c r="CE81" i="9" s="1"/>
  <c r="CG81" i="9"/>
  <c r="CE82" i="9"/>
  <c r="CF82" i="9"/>
  <c r="CG82" i="9"/>
  <c r="CF83" i="9"/>
  <c r="CE83" i="9" s="1"/>
  <c r="CG83" i="9"/>
  <c r="CE84" i="9"/>
  <c r="CF84" i="9"/>
  <c r="CG84" i="9"/>
  <c r="CF85" i="9"/>
  <c r="CE85" i="9" s="1"/>
  <c r="CG85" i="9"/>
  <c r="CE86" i="9"/>
  <c r="CF86" i="9"/>
  <c r="CG86" i="9"/>
  <c r="CF87" i="9"/>
  <c r="CE87" i="9" s="1"/>
  <c r="CG87" i="9"/>
  <c r="CE88" i="9"/>
  <c r="CF88" i="9"/>
  <c r="CG88" i="9"/>
  <c r="CF89" i="9"/>
  <c r="CE89" i="9" s="1"/>
  <c r="CG89" i="9"/>
  <c r="CE90" i="9"/>
  <c r="CF90" i="9"/>
  <c r="CG90" i="9"/>
  <c r="CF91" i="9"/>
  <c r="CE91" i="9" s="1"/>
  <c r="CG91" i="9"/>
  <c r="CE92" i="9"/>
  <c r="CF92" i="9"/>
  <c r="CG92" i="9"/>
  <c r="CF93" i="9"/>
  <c r="CE93" i="9" s="1"/>
  <c r="CG93" i="9"/>
  <c r="CE94" i="9"/>
  <c r="CF94" i="9"/>
  <c r="CG94" i="9"/>
  <c r="CF95" i="9"/>
  <c r="CE95" i="9" s="1"/>
  <c r="CG95" i="9"/>
  <c r="CE96" i="9"/>
  <c r="CF96" i="9"/>
  <c r="CG96" i="9"/>
  <c r="CF97" i="9"/>
  <c r="CE97" i="9" s="1"/>
  <c r="CG97" i="9"/>
  <c r="CE98" i="9"/>
  <c r="CF98" i="9"/>
  <c r="CG98" i="9"/>
  <c r="CF99" i="9"/>
  <c r="CE99" i="9" s="1"/>
  <c r="CG99" i="9"/>
  <c r="CE100" i="9"/>
  <c r="CF100" i="9"/>
  <c r="CG100" i="9"/>
  <c r="CF101" i="9"/>
  <c r="CE101" i="9" s="1"/>
  <c r="CG101" i="9"/>
  <c r="CE102" i="9"/>
  <c r="CF102" i="9"/>
  <c r="CG102" i="9"/>
  <c r="CF103" i="9"/>
  <c r="CE103" i="9" s="1"/>
  <c r="CG103" i="9"/>
  <c r="CE104" i="9"/>
  <c r="CF104" i="9"/>
  <c r="CG104" i="9"/>
  <c r="CF105" i="9"/>
  <c r="CE105" i="9" s="1"/>
  <c r="CG105" i="9"/>
  <c r="CE106" i="9"/>
  <c r="CF106" i="9"/>
  <c r="CG106" i="9"/>
  <c r="CF107" i="9"/>
  <c r="CE107" i="9" s="1"/>
  <c r="CG107" i="9"/>
  <c r="CE108" i="9"/>
  <c r="CF108" i="9"/>
  <c r="CG108" i="9"/>
  <c r="CF109" i="9"/>
  <c r="CE109" i="9" s="1"/>
  <c r="CG109" i="9"/>
  <c r="CE110" i="9"/>
  <c r="CF110" i="9"/>
  <c r="CG110" i="9"/>
  <c r="CF111" i="9"/>
  <c r="CE111" i="9" s="1"/>
  <c r="CG111" i="9"/>
  <c r="CE112" i="9"/>
  <c r="CF112" i="9"/>
  <c r="CG112" i="9"/>
  <c r="CF113" i="9"/>
  <c r="CE113" i="9" s="1"/>
  <c r="CG113" i="9"/>
  <c r="CE114" i="9"/>
  <c r="CF114" i="9"/>
  <c r="CG114" i="9"/>
  <c r="CF115" i="9"/>
  <c r="CE115" i="9" s="1"/>
  <c r="CG115" i="9"/>
  <c r="CE116" i="9"/>
  <c r="CF116" i="9"/>
  <c r="CG116" i="9"/>
  <c r="CE117" i="9"/>
  <c r="CF117" i="9"/>
  <c r="CG117" i="9"/>
  <c r="CF118" i="9"/>
  <c r="CE118" i="9" s="1"/>
  <c r="CG118" i="9"/>
  <c r="CE119" i="9"/>
  <c r="CF119" i="9"/>
  <c r="CG119" i="9"/>
  <c r="CF120" i="9"/>
  <c r="CE120" i="9" s="1"/>
  <c r="CG120" i="9"/>
  <c r="CE121" i="9"/>
  <c r="CF121" i="9"/>
  <c r="CG121" i="9"/>
  <c r="CF122" i="9"/>
  <c r="CE122" i="9" s="1"/>
  <c r="CG122" i="9"/>
  <c r="CE123" i="9"/>
  <c r="CF123" i="9"/>
  <c r="CG123" i="9"/>
  <c r="CF124" i="9"/>
  <c r="CE124" i="9" s="1"/>
  <c r="CG124" i="9"/>
  <c r="CE125" i="9"/>
  <c r="CF125" i="9"/>
  <c r="CG125" i="9"/>
  <c r="CF126" i="9"/>
  <c r="CE126" i="9" s="1"/>
  <c r="CG126" i="9"/>
  <c r="CF127" i="9"/>
  <c r="CE127" i="9" s="1"/>
  <c r="CG127" i="9"/>
  <c r="CF128" i="9"/>
  <c r="CE128" i="9" s="1"/>
  <c r="CG128" i="9"/>
  <c r="CF129" i="9"/>
  <c r="CE129" i="9" s="1"/>
  <c r="CG129" i="9"/>
  <c r="CF130" i="9"/>
  <c r="CE130" i="9" s="1"/>
  <c r="CG130" i="9"/>
  <c r="CF131" i="9"/>
  <c r="CE131" i="9" s="1"/>
  <c r="CG131" i="9"/>
  <c r="CF132" i="9"/>
  <c r="CE132" i="9" s="1"/>
  <c r="CG132" i="9"/>
  <c r="CE133" i="9"/>
  <c r="CF133" i="9"/>
  <c r="CG133" i="9"/>
  <c r="CF134" i="9"/>
  <c r="CE134" i="9" s="1"/>
  <c r="CG134" i="9"/>
  <c r="CF135" i="9"/>
  <c r="CE135" i="9" s="1"/>
  <c r="CG135" i="9"/>
  <c r="CF136" i="9"/>
  <c r="CE136" i="9" s="1"/>
  <c r="CG136" i="9"/>
  <c r="CF137" i="9"/>
  <c r="CE137" i="9" s="1"/>
  <c r="CG137" i="9"/>
  <c r="CF138" i="9"/>
  <c r="CE138" i="9" s="1"/>
  <c r="CG138" i="9"/>
  <c r="CF139" i="9"/>
  <c r="CE139" i="9" s="1"/>
  <c r="CG139" i="9"/>
  <c r="CF140" i="9"/>
  <c r="CE140" i="9" s="1"/>
  <c r="CG140" i="9"/>
  <c r="CE141" i="9"/>
  <c r="CF141" i="9"/>
  <c r="CG141" i="9"/>
  <c r="CF142" i="9"/>
  <c r="CE142" i="9" s="1"/>
  <c r="CG142" i="9"/>
  <c r="CF143" i="9"/>
  <c r="CE143" i="9" s="1"/>
  <c r="CG143" i="9"/>
  <c r="CF144" i="9"/>
  <c r="CE144" i="9" s="1"/>
  <c r="CG144" i="9"/>
  <c r="CF145" i="9"/>
  <c r="CE145" i="9" s="1"/>
  <c r="CG145" i="9"/>
  <c r="CE146" i="9"/>
  <c r="CF146" i="9"/>
  <c r="CG146" i="9"/>
  <c r="CF147" i="9"/>
  <c r="CE147" i="9" s="1"/>
  <c r="CG147" i="9"/>
  <c r="CE148" i="9"/>
  <c r="CF148" i="9"/>
  <c r="CG148" i="9"/>
  <c r="CF149" i="9"/>
  <c r="CE149" i="9" s="1"/>
  <c r="CG149" i="9"/>
  <c r="CE150" i="9"/>
  <c r="CF150" i="9"/>
  <c r="CG150" i="9"/>
  <c r="CF151" i="9"/>
  <c r="CE151" i="9" s="1"/>
  <c r="CG151" i="9"/>
  <c r="CE152" i="9"/>
  <c r="CF152" i="9"/>
  <c r="CG152" i="9"/>
  <c r="CF153" i="9"/>
  <c r="CE153" i="9" s="1"/>
  <c r="CG153" i="9"/>
  <c r="CE154" i="9"/>
  <c r="CF154" i="9"/>
  <c r="CG154" i="9"/>
  <c r="CF155" i="9"/>
  <c r="CE155" i="9" s="1"/>
  <c r="CG155" i="9"/>
  <c r="CE156" i="9"/>
  <c r="CF156" i="9"/>
  <c r="CG156" i="9"/>
  <c r="CF157" i="9"/>
  <c r="CE157" i="9" s="1"/>
  <c r="CG157" i="9"/>
  <c r="CE158" i="9"/>
  <c r="CF158" i="9"/>
  <c r="CG158" i="9"/>
  <c r="CF159" i="9"/>
  <c r="CE159" i="9" s="1"/>
  <c r="CG159" i="9"/>
  <c r="CE160" i="9"/>
  <c r="CF160" i="9"/>
  <c r="CG160" i="9"/>
  <c r="CF161" i="9"/>
  <c r="CE161" i="9" s="1"/>
  <c r="CG161" i="9"/>
  <c r="CE162" i="9"/>
  <c r="CF162" i="9"/>
  <c r="CG162" i="9"/>
  <c r="CF163" i="9"/>
  <c r="CE163" i="9" s="1"/>
  <c r="CG163" i="9"/>
  <c r="CE164" i="9"/>
  <c r="CF164" i="9"/>
  <c r="CG164" i="9"/>
  <c r="CF165" i="9"/>
  <c r="CE165" i="9" s="1"/>
  <c r="CG165" i="9"/>
  <c r="CE166" i="9"/>
  <c r="CF166" i="9"/>
  <c r="CG166" i="9"/>
  <c r="CF167" i="9"/>
  <c r="CE167" i="9" s="1"/>
  <c r="CG167" i="9"/>
  <c r="CE168" i="9"/>
  <c r="CF168" i="9"/>
  <c r="CG168" i="9"/>
  <c r="CF169" i="9"/>
  <c r="CE169" i="9" s="1"/>
  <c r="CG169" i="9"/>
  <c r="CE170" i="9"/>
  <c r="CF170" i="9"/>
  <c r="CG170" i="9"/>
  <c r="CF171" i="9"/>
  <c r="CE171" i="9" s="1"/>
  <c r="CG171" i="9"/>
  <c r="CE172" i="9"/>
  <c r="CF172" i="9"/>
  <c r="CG172" i="9"/>
  <c r="CF173" i="9"/>
  <c r="CE173" i="9" s="1"/>
  <c r="CG173" i="9"/>
  <c r="CE174" i="9"/>
  <c r="CF174" i="9"/>
  <c r="CG174" i="9"/>
  <c r="CF175" i="9"/>
  <c r="CE175" i="9" s="1"/>
  <c r="CG175" i="9"/>
  <c r="CE176" i="9"/>
  <c r="CF176" i="9"/>
  <c r="CG176" i="9"/>
  <c r="CF177" i="9"/>
  <c r="CE177" i="9" s="1"/>
  <c r="CG177" i="9"/>
  <c r="CE178" i="9"/>
  <c r="CF178" i="9"/>
  <c r="CG178" i="9"/>
  <c r="CF179" i="9"/>
  <c r="CE179" i="9" s="1"/>
  <c r="CG179" i="9"/>
  <c r="CE180" i="9"/>
  <c r="CF180" i="9"/>
  <c r="CG180" i="9"/>
  <c r="CF181" i="9"/>
  <c r="CE181" i="9" s="1"/>
  <c r="CG181" i="9"/>
  <c r="CT4" i="9"/>
  <c r="CQ4" i="9"/>
  <c r="CN4" i="9"/>
  <c r="CK4" i="9"/>
  <c r="CH4" i="9"/>
  <c r="CF4" i="9"/>
  <c r="CG4" i="9"/>
  <c r="CE4" i="9"/>
  <c r="I106" i="8"/>
  <c r="F106" i="8"/>
  <c r="C106" i="8"/>
  <c r="I104" i="8"/>
  <c r="F104" i="8"/>
  <c r="C104" i="8"/>
  <c r="I103" i="8"/>
  <c r="F103" i="8"/>
  <c r="C103" i="8"/>
  <c r="I102" i="8"/>
  <c r="F102" i="8"/>
  <c r="C102" i="8"/>
  <c r="I101" i="8"/>
  <c r="F101" i="8"/>
  <c r="C101" i="8"/>
  <c r="I100" i="8"/>
  <c r="F100" i="8"/>
  <c r="C100" i="8"/>
  <c r="I99" i="8"/>
  <c r="F99" i="8"/>
  <c r="C99" i="8"/>
  <c r="I98" i="8"/>
  <c r="F98" i="8"/>
  <c r="C98" i="8"/>
  <c r="I97" i="8"/>
  <c r="F97" i="8"/>
  <c r="C97" i="8"/>
  <c r="I96" i="8"/>
  <c r="F96" i="8"/>
  <c r="C96" i="8"/>
  <c r="H106" i="8"/>
  <c r="E106" i="8"/>
  <c r="B106" i="8"/>
  <c r="H104" i="8"/>
  <c r="E104" i="8"/>
  <c r="B104" i="8"/>
  <c r="H103" i="8"/>
  <c r="E103" i="8"/>
  <c r="B103" i="8"/>
  <c r="H102" i="8"/>
  <c r="E102" i="8"/>
  <c r="B102" i="8"/>
  <c r="H101" i="8"/>
  <c r="E101" i="8"/>
  <c r="B101" i="8"/>
  <c r="H100" i="8"/>
  <c r="E100" i="8"/>
  <c r="B100" i="8"/>
  <c r="H99" i="8"/>
  <c r="E99" i="8"/>
  <c r="B99" i="8"/>
  <c r="H98" i="8"/>
  <c r="E98" i="8"/>
  <c r="B98" i="8"/>
  <c r="H97" i="8"/>
  <c r="E97" i="8"/>
  <c r="B97" i="8"/>
  <c r="H96" i="8"/>
  <c r="E96" i="8"/>
  <c r="B96" i="8"/>
  <c r="BB73" i="10"/>
  <c r="BA73" i="10" s="1"/>
  <c r="BC73" i="10"/>
  <c r="BE73" i="10"/>
  <c r="BD73" i="10" s="1"/>
  <c r="BF73" i="10"/>
  <c r="BH73" i="10"/>
  <c r="BG73" i="10" s="1"/>
  <c r="BI73" i="10"/>
  <c r="BK73" i="10"/>
  <c r="BJ73" i="10" s="1"/>
  <c r="BL73" i="10"/>
  <c r="BN73" i="10"/>
  <c r="BM73" i="10" s="1"/>
  <c r="BO73" i="10"/>
  <c r="BP73" i="10"/>
  <c r="BQ73" i="10"/>
  <c r="BR73" i="10"/>
  <c r="BT73" i="10"/>
  <c r="BS73" i="10" s="1"/>
  <c r="BU73" i="10"/>
  <c r="BW73" i="10"/>
  <c r="BV73" i="10" s="1"/>
  <c r="BX73" i="10"/>
  <c r="BZ73" i="10"/>
  <c r="BY73" i="10" s="1"/>
  <c r="CA73" i="10"/>
  <c r="CC73" i="10"/>
  <c r="CB73" i="10" s="1"/>
  <c r="CD73" i="10"/>
  <c r="BB74" i="10"/>
  <c r="BA74" i="10" s="1"/>
  <c r="BC74" i="10"/>
  <c r="BE74" i="10"/>
  <c r="BD74" i="10" s="1"/>
  <c r="BF74" i="10"/>
  <c r="BH74" i="10"/>
  <c r="BG74" i="10" s="1"/>
  <c r="BI74" i="10"/>
  <c r="BK74" i="10"/>
  <c r="BJ74" i="10" s="1"/>
  <c r="BL74" i="10"/>
  <c r="BN74" i="10"/>
  <c r="BM74" i="10" s="1"/>
  <c r="BO74" i="10"/>
  <c r="BQ74" i="10"/>
  <c r="BP74" i="10" s="1"/>
  <c r="BR74" i="10"/>
  <c r="BT74" i="10"/>
  <c r="BS74" i="10" s="1"/>
  <c r="BU74" i="10"/>
  <c r="BW74" i="10"/>
  <c r="BV74" i="10" s="1"/>
  <c r="BX74" i="10"/>
  <c r="BZ74" i="10"/>
  <c r="BY74" i="10" s="1"/>
  <c r="CA74" i="10"/>
  <c r="CC74" i="10"/>
  <c r="CB74" i="10" s="1"/>
  <c r="CD74" i="10"/>
  <c r="BB75" i="10"/>
  <c r="BA75" i="10" s="1"/>
  <c r="BC75" i="10"/>
  <c r="BD75" i="10"/>
  <c r="BE75" i="10"/>
  <c r="BF75" i="10"/>
  <c r="BH75" i="10"/>
  <c r="BG75" i="10" s="1"/>
  <c r="BI75" i="10"/>
  <c r="BK75" i="10"/>
  <c r="BJ75" i="10" s="1"/>
  <c r="BL75" i="10"/>
  <c r="BN75" i="10"/>
  <c r="BM75" i="10" s="1"/>
  <c r="BO75" i="10"/>
  <c r="BQ75" i="10"/>
  <c r="BP75" i="10" s="1"/>
  <c r="BR75" i="10"/>
  <c r="BT75" i="10"/>
  <c r="BS75" i="10" s="1"/>
  <c r="BU75" i="10"/>
  <c r="BW75" i="10"/>
  <c r="BV75" i="10" s="1"/>
  <c r="BX75" i="10"/>
  <c r="BZ75" i="10"/>
  <c r="BY75" i="10" s="1"/>
  <c r="CA75" i="10"/>
  <c r="CC75" i="10"/>
  <c r="CB75" i="10" s="1"/>
  <c r="CD75" i="10"/>
  <c r="BB76" i="10"/>
  <c r="BA76" i="10" s="1"/>
  <c r="BC76" i="10"/>
  <c r="BE76" i="10"/>
  <c r="BD76" i="10" s="1"/>
  <c r="BF76" i="10"/>
  <c r="BH76" i="10"/>
  <c r="BG76" i="10" s="1"/>
  <c r="BI76" i="10"/>
  <c r="BK76" i="10"/>
  <c r="BJ76" i="10" s="1"/>
  <c r="BL76" i="10"/>
  <c r="BN76" i="10"/>
  <c r="BM76" i="10" s="1"/>
  <c r="BO76" i="10"/>
  <c r="BQ76" i="10"/>
  <c r="BP76" i="10" s="1"/>
  <c r="BR76" i="10"/>
  <c r="BT76" i="10"/>
  <c r="BS76" i="10" s="1"/>
  <c r="BU76" i="10"/>
  <c r="BV76" i="10"/>
  <c r="BW76" i="10"/>
  <c r="BX76" i="10"/>
  <c r="BZ76" i="10"/>
  <c r="BY76" i="10" s="1"/>
  <c r="CA76" i="10"/>
  <c r="CC76" i="10"/>
  <c r="CB76" i="10" s="1"/>
  <c r="CD76" i="10"/>
  <c r="BB77" i="10"/>
  <c r="BA77" i="10" s="1"/>
  <c r="BC77" i="10"/>
  <c r="BE77" i="10"/>
  <c r="BD77" i="10" s="1"/>
  <c r="BF77" i="10"/>
  <c r="BH77" i="10"/>
  <c r="BG77" i="10" s="1"/>
  <c r="BI77" i="10"/>
  <c r="BK77" i="10"/>
  <c r="BJ77" i="10" s="1"/>
  <c r="BL77" i="10"/>
  <c r="BM77" i="10"/>
  <c r="BN77" i="10"/>
  <c r="BO77" i="10"/>
  <c r="BP77" i="10"/>
  <c r="BQ77" i="10"/>
  <c r="BR77" i="10"/>
  <c r="BT77" i="10"/>
  <c r="BS77" i="10" s="1"/>
  <c r="BU77" i="10"/>
  <c r="BW77" i="10"/>
  <c r="BV77" i="10" s="1"/>
  <c r="BX77" i="10"/>
  <c r="BZ77" i="10"/>
  <c r="BY77" i="10" s="1"/>
  <c r="CA77" i="10"/>
  <c r="CC77" i="10"/>
  <c r="CB77" i="10" s="1"/>
  <c r="CD77" i="10"/>
  <c r="BB78" i="10"/>
  <c r="BA78" i="10" s="1"/>
  <c r="BC78" i="10"/>
  <c r="BE78" i="10"/>
  <c r="BD78" i="10" s="1"/>
  <c r="BF78" i="10"/>
  <c r="BG78" i="10"/>
  <c r="BH78" i="10"/>
  <c r="BI78" i="10"/>
  <c r="BJ78" i="10"/>
  <c r="BK78" i="10"/>
  <c r="BL78" i="10"/>
  <c r="BN78" i="10"/>
  <c r="BM78" i="10" s="1"/>
  <c r="BO78" i="10"/>
  <c r="BQ78" i="10"/>
  <c r="BP78" i="10" s="1"/>
  <c r="BR78" i="10"/>
  <c r="BT78" i="10"/>
  <c r="BS78" i="10" s="1"/>
  <c r="BU78" i="10"/>
  <c r="BW78" i="10"/>
  <c r="BV78" i="10" s="1"/>
  <c r="BX78" i="10"/>
  <c r="BZ78" i="10"/>
  <c r="BY78" i="10" s="1"/>
  <c r="CA78" i="10"/>
  <c r="CC78" i="10"/>
  <c r="CB78" i="10" s="1"/>
  <c r="CD78" i="10"/>
  <c r="BA79" i="10"/>
  <c r="BB79" i="10"/>
  <c r="BC79" i="10"/>
  <c r="BD79" i="10"/>
  <c r="BE79" i="10"/>
  <c r="BF79" i="10"/>
  <c r="BH79" i="10"/>
  <c r="BG79" i="10" s="1"/>
  <c r="BI79" i="10"/>
  <c r="BK79" i="10"/>
  <c r="BJ79" i="10" s="1"/>
  <c r="BL79" i="10"/>
  <c r="BN79" i="10"/>
  <c r="BM79" i="10" s="1"/>
  <c r="BO79" i="10"/>
  <c r="BQ79" i="10"/>
  <c r="BP79" i="10" s="1"/>
  <c r="BR79" i="10"/>
  <c r="BT79" i="10"/>
  <c r="BS79" i="10" s="1"/>
  <c r="BU79" i="10"/>
  <c r="BW79" i="10"/>
  <c r="BV79" i="10" s="1"/>
  <c r="BX79" i="10"/>
  <c r="BY79" i="10"/>
  <c r="BZ79" i="10"/>
  <c r="CA79" i="10"/>
  <c r="CB79" i="10"/>
  <c r="CC79" i="10"/>
  <c r="CD79" i="10"/>
  <c r="BB80" i="10"/>
  <c r="BA80" i="10" s="1"/>
  <c r="BC80" i="10"/>
  <c r="BE80" i="10"/>
  <c r="BD80" i="10" s="1"/>
  <c r="BF80" i="10"/>
  <c r="BH80" i="10"/>
  <c r="BG80" i="10" s="1"/>
  <c r="BI80" i="10"/>
  <c r="BK80" i="10"/>
  <c r="BJ80" i="10" s="1"/>
  <c r="BL80" i="10"/>
  <c r="BN80" i="10"/>
  <c r="BM80" i="10" s="1"/>
  <c r="BO80" i="10"/>
  <c r="BQ80" i="10"/>
  <c r="BP80" i="10" s="1"/>
  <c r="BR80" i="10"/>
  <c r="BS80" i="10"/>
  <c r="BT80" i="10"/>
  <c r="BU80" i="10"/>
  <c r="BV80" i="10"/>
  <c r="BW80" i="10"/>
  <c r="BX80" i="10"/>
  <c r="BZ80" i="10"/>
  <c r="BY80" i="10" s="1"/>
  <c r="CA80" i="10"/>
  <c r="CC80" i="10"/>
  <c r="CB80" i="10" s="1"/>
  <c r="CD80" i="10"/>
  <c r="BA81" i="10"/>
  <c r="BB81" i="10"/>
  <c r="BC81" i="10"/>
  <c r="BD81" i="10"/>
  <c r="BE81" i="10"/>
  <c r="BF81" i="10"/>
  <c r="BH81" i="10"/>
  <c r="BG81" i="10" s="1"/>
  <c r="BI81" i="10"/>
  <c r="BK81" i="10"/>
  <c r="BJ81" i="10" s="1"/>
  <c r="BL81" i="10"/>
  <c r="BM81" i="10"/>
  <c r="BN81" i="10"/>
  <c r="BO81" i="10"/>
  <c r="BP81" i="10"/>
  <c r="BQ81" i="10"/>
  <c r="BR81" i="10"/>
  <c r="BT81" i="10"/>
  <c r="BS81" i="10" s="1"/>
  <c r="BU81" i="10"/>
  <c r="BW81" i="10"/>
  <c r="BV81" i="10" s="1"/>
  <c r="BX81" i="10"/>
  <c r="BY81" i="10"/>
  <c r="BZ81" i="10"/>
  <c r="CA81" i="10"/>
  <c r="CB81" i="10"/>
  <c r="CC81" i="10"/>
  <c r="CD81" i="10"/>
  <c r="BB82" i="10"/>
  <c r="BA82" i="10" s="1"/>
  <c r="BC82" i="10"/>
  <c r="BE82" i="10"/>
  <c r="BD82" i="10" s="1"/>
  <c r="BF82" i="10"/>
  <c r="BG82" i="10"/>
  <c r="BH82" i="10"/>
  <c r="BI82" i="10"/>
  <c r="BJ82" i="10"/>
  <c r="BK82" i="10"/>
  <c r="BL82" i="10"/>
  <c r="BN82" i="10"/>
  <c r="BM82" i="10" s="1"/>
  <c r="BO82" i="10"/>
  <c r="BQ82" i="10"/>
  <c r="BP82" i="10" s="1"/>
  <c r="BR82" i="10"/>
  <c r="BS82" i="10"/>
  <c r="BT82" i="10"/>
  <c r="BU82" i="10"/>
  <c r="BV82" i="10"/>
  <c r="BW82" i="10"/>
  <c r="BX82" i="10"/>
  <c r="BZ82" i="10"/>
  <c r="BY82" i="10" s="1"/>
  <c r="CA82" i="10"/>
  <c r="CC82" i="10"/>
  <c r="CB82" i="10" s="1"/>
  <c r="CD82" i="10"/>
  <c r="BA83" i="10"/>
  <c r="BB83" i="10"/>
  <c r="BC83" i="10"/>
  <c r="BE83" i="10"/>
  <c r="BD83" i="10" s="1"/>
  <c r="BF83" i="10"/>
  <c r="BH83" i="10"/>
  <c r="BG83" i="10" s="1"/>
  <c r="BI83" i="10"/>
  <c r="BK83" i="10"/>
  <c r="BJ83" i="10" s="1"/>
  <c r="BL83" i="10"/>
  <c r="BN83" i="10"/>
  <c r="BM83" i="10" s="1"/>
  <c r="BO83" i="10"/>
  <c r="BQ83" i="10"/>
  <c r="BP83" i="10" s="1"/>
  <c r="BR83" i="10"/>
  <c r="BT83" i="10"/>
  <c r="BS83" i="10" s="1"/>
  <c r="BU83" i="10"/>
  <c r="BW83" i="10"/>
  <c r="BV83" i="10" s="1"/>
  <c r="BX83" i="10"/>
  <c r="BY83" i="10"/>
  <c r="BZ83" i="10"/>
  <c r="CA83" i="10"/>
  <c r="CC83" i="10"/>
  <c r="CB83" i="10" s="1"/>
  <c r="CD83" i="10"/>
  <c r="BB84" i="10"/>
  <c r="BA84" i="10" s="1"/>
  <c r="BC84" i="10"/>
  <c r="BE84" i="10"/>
  <c r="BD84" i="10" s="1"/>
  <c r="BF84" i="10"/>
  <c r="BG84" i="10"/>
  <c r="BH84" i="10"/>
  <c r="BI84" i="10"/>
  <c r="BK84" i="10"/>
  <c r="BJ84" i="10" s="1"/>
  <c r="BL84" i="10"/>
  <c r="BN84" i="10"/>
  <c r="BM84" i="10" s="1"/>
  <c r="BO84" i="10"/>
  <c r="BQ84" i="10"/>
  <c r="BP84" i="10" s="1"/>
  <c r="BR84" i="10"/>
  <c r="BS84" i="10"/>
  <c r="BT84" i="10"/>
  <c r="BU84" i="10"/>
  <c r="BW84" i="10"/>
  <c r="BV84" i="10" s="1"/>
  <c r="BX84" i="10"/>
  <c r="BZ84" i="10"/>
  <c r="BY84" i="10" s="1"/>
  <c r="CA84" i="10"/>
  <c r="CC84" i="10"/>
  <c r="CB84" i="10" s="1"/>
  <c r="CD84" i="10"/>
  <c r="BB85" i="10"/>
  <c r="BA85" i="10" s="1"/>
  <c r="BC85" i="10"/>
  <c r="BD85" i="10"/>
  <c r="BE85" i="10"/>
  <c r="BF85" i="10"/>
  <c r="BH85" i="10"/>
  <c r="BG85" i="10" s="1"/>
  <c r="BI85" i="10"/>
  <c r="BK85" i="10"/>
  <c r="BJ85" i="10" s="1"/>
  <c r="BL85" i="10"/>
  <c r="BM85" i="10"/>
  <c r="BN85" i="10"/>
  <c r="BO85" i="10"/>
  <c r="BQ85" i="10"/>
  <c r="BP85" i="10" s="1"/>
  <c r="BR85" i="10"/>
  <c r="BT85" i="10"/>
  <c r="BS85" i="10" s="1"/>
  <c r="BU85" i="10"/>
  <c r="BW85" i="10"/>
  <c r="BV85" i="10" s="1"/>
  <c r="BX85" i="10"/>
  <c r="BY85" i="10"/>
  <c r="BZ85" i="10"/>
  <c r="CA85" i="10"/>
  <c r="CC85" i="10"/>
  <c r="CB85" i="10" s="1"/>
  <c r="CD85" i="10"/>
  <c r="BB86" i="10"/>
  <c r="BA86" i="10" s="1"/>
  <c r="BC86" i="10"/>
  <c r="BE86" i="10"/>
  <c r="BD86" i="10" s="1"/>
  <c r="BF86" i="10"/>
  <c r="BG86" i="10"/>
  <c r="BH86" i="10"/>
  <c r="BI86" i="10"/>
  <c r="BK86" i="10"/>
  <c r="BJ86" i="10" s="1"/>
  <c r="BL86" i="10"/>
  <c r="BN86" i="10"/>
  <c r="BM86" i="10" s="1"/>
  <c r="BO86" i="10"/>
  <c r="BQ86" i="10"/>
  <c r="BP86" i="10" s="1"/>
  <c r="BR86" i="10"/>
  <c r="BS86" i="10"/>
  <c r="BT86" i="10"/>
  <c r="BU86" i="10"/>
  <c r="BW86" i="10"/>
  <c r="BV86" i="10" s="1"/>
  <c r="BX86" i="10"/>
  <c r="BZ86" i="10"/>
  <c r="BY86" i="10" s="1"/>
  <c r="CA86" i="10"/>
  <c r="CC86" i="10"/>
  <c r="CB86" i="10" s="1"/>
  <c r="CD86" i="10"/>
  <c r="BA87" i="10"/>
  <c r="BB87" i="10"/>
  <c r="BC87" i="10"/>
  <c r="BE87" i="10"/>
  <c r="BD87" i="10" s="1"/>
  <c r="BF87" i="10"/>
  <c r="BH87" i="10"/>
  <c r="BG87" i="10" s="1"/>
  <c r="BI87" i="10"/>
  <c r="BK87" i="10"/>
  <c r="BJ87" i="10" s="1"/>
  <c r="BL87" i="10"/>
  <c r="BM87" i="10"/>
  <c r="BN87" i="10"/>
  <c r="BO87" i="10"/>
  <c r="BQ87" i="10"/>
  <c r="BP87" i="10" s="1"/>
  <c r="BR87" i="10"/>
  <c r="BT87" i="10"/>
  <c r="BS87" i="10" s="1"/>
  <c r="BU87" i="10"/>
  <c r="BW87" i="10"/>
  <c r="BV87" i="10" s="1"/>
  <c r="BX87" i="10"/>
  <c r="BY87" i="10"/>
  <c r="BZ87" i="10"/>
  <c r="CA87" i="10"/>
  <c r="CC87" i="10"/>
  <c r="CB87" i="10" s="1"/>
  <c r="CD87" i="10"/>
  <c r="BB88" i="10"/>
  <c r="BA88" i="10" s="1"/>
  <c r="BC88" i="10"/>
  <c r="BD88" i="10"/>
  <c r="BE88" i="10"/>
  <c r="BF88" i="10"/>
  <c r="BH88" i="10"/>
  <c r="BG88" i="10" s="1"/>
  <c r="BI88" i="10"/>
  <c r="BJ88" i="10"/>
  <c r="BK88" i="10"/>
  <c r="BL88" i="10"/>
  <c r="BN88" i="10"/>
  <c r="BM88" i="10" s="1"/>
  <c r="BO88" i="10"/>
  <c r="BQ88" i="10"/>
  <c r="BP88" i="10" s="1"/>
  <c r="BR88" i="10"/>
  <c r="BS88" i="10"/>
  <c r="BT88" i="10"/>
  <c r="BU88" i="10"/>
  <c r="BW88" i="10"/>
  <c r="BV88" i="10" s="1"/>
  <c r="BX88" i="10"/>
  <c r="BZ88" i="10"/>
  <c r="BY88" i="10" s="1"/>
  <c r="CA88" i="10"/>
  <c r="CB88" i="10"/>
  <c r="CC88" i="10"/>
  <c r="CD88" i="10"/>
  <c r="BB89" i="10"/>
  <c r="BA89" i="10" s="1"/>
  <c r="BC89" i="10"/>
  <c r="BD89" i="10"/>
  <c r="BE89" i="10"/>
  <c r="BF89" i="10"/>
  <c r="BH89" i="10"/>
  <c r="BG89" i="10" s="1"/>
  <c r="BI89" i="10"/>
  <c r="BK89" i="10"/>
  <c r="BJ89" i="10" s="1"/>
  <c r="BL89" i="10"/>
  <c r="BM89" i="10"/>
  <c r="BN89" i="10"/>
  <c r="BO89" i="10"/>
  <c r="BQ89" i="10"/>
  <c r="BP89" i="10" s="1"/>
  <c r="BR89" i="10"/>
  <c r="BT89" i="10"/>
  <c r="BS89" i="10" s="1"/>
  <c r="BU89" i="10"/>
  <c r="BV89" i="10"/>
  <c r="BW89" i="10"/>
  <c r="BX89" i="10"/>
  <c r="BZ89" i="10"/>
  <c r="BY89" i="10" s="1"/>
  <c r="CA89" i="10"/>
  <c r="CB89" i="10"/>
  <c r="CC89" i="10"/>
  <c r="CD89" i="10"/>
  <c r="BB90" i="10"/>
  <c r="BA90" i="10" s="1"/>
  <c r="BC90" i="10"/>
  <c r="BE90" i="10"/>
  <c r="BD90" i="10" s="1"/>
  <c r="BF90" i="10"/>
  <c r="BG90" i="10"/>
  <c r="BH90" i="10"/>
  <c r="BI90" i="10"/>
  <c r="BK90" i="10"/>
  <c r="BJ90" i="10" s="1"/>
  <c r="BL90" i="10"/>
  <c r="BN90" i="10"/>
  <c r="BM90" i="10" s="1"/>
  <c r="BO90" i="10"/>
  <c r="BP90" i="10"/>
  <c r="BQ90" i="10"/>
  <c r="BR90" i="10"/>
  <c r="BT90" i="10"/>
  <c r="BS90" i="10" s="1"/>
  <c r="BU90" i="10"/>
  <c r="BV90" i="10"/>
  <c r="BW90" i="10"/>
  <c r="BX90" i="10"/>
  <c r="BZ90" i="10"/>
  <c r="BY90" i="10" s="1"/>
  <c r="CA90" i="10"/>
  <c r="CC90" i="10"/>
  <c r="CB90" i="10" s="1"/>
  <c r="CD90" i="10"/>
  <c r="BA91" i="10"/>
  <c r="BB91" i="10"/>
  <c r="BC91" i="10"/>
  <c r="BE91" i="10"/>
  <c r="BD91" i="10" s="1"/>
  <c r="BF91" i="10"/>
  <c r="BH91" i="10"/>
  <c r="BG91" i="10" s="1"/>
  <c r="BI91" i="10"/>
  <c r="BJ91" i="10"/>
  <c r="BK91" i="10"/>
  <c r="BL91" i="10"/>
  <c r="BN91" i="10"/>
  <c r="BM91" i="10" s="1"/>
  <c r="BO91" i="10"/>
  <c r="BP91" i="10"/>
  <c r="BQ91" i="10"/>
  <c r="BR91" i="10"/>
  <c r="BT91" i="10"/>
  <c r="BS91" i="10" s="1"/>
  <c r="BU91" i="10"/>
  <c r="BW91" i="10"/>
  <c r="BV91" i="10" s="1"/>
  <c r="BX91" i="10"/>
  <c r="BY91" i="10"/>
  <c r="BZ91" i="10"/>
  <c r="CA91" i="10"/>
  <c r="CC91" i="10"/>
  <c r="CB91" i="10" s="1"/>
  <c r="CD91" i="10"/>
  <c r="BB92" i="10"/>
  <c r="BA92" i="10" s="1"/>
  <c r="BC92" i="10"/>
  <c r="BD92" i="10"/>
  <c r="BE92" i="10"/>
  <c r="BF92" i="10"/>
  <c r="BH92" i="10"/>
  <c r="BG92" i="10" s="1"/>
  <c r="BI92" i="10"/>
  <c r="BJ92" i="10"/>
  <c r="BK92" i="10"/>
  <c r="BL92" i="10"/>
  <c r="BN92" i="10"/>
  <c r="BM92" i="10" s="1"/>
  <c r="BO92" i="10"/>
  <c r="BQ92" i="10"/>
  <c r="BP92" i="10" s="1"/>
  <c r="BR92" i="10"/>
  <c r="BS92" i="10"/>
  <c r="BT92" i="10"/>
  <c r="BU92" i="10"/>
  <c r="BW92" i="10"/>
  <c r="BV92" i="10" s="1"/>
  <c r="BX92" i="10"/>
  <c r="BZ92" i="10"/>
  <c r="BY92" i="10" s="1"/>
  <c r="CA92" i="10"/>
  <c r="CB92" i="10"/>
  <c r="CC92" i="10"/>
  <c r="CD92" i="10"/>
  <c r="BB93" i="10"/>
  <c r="BA93" i="10" s="1"/>
  <c r="BC93" i="10"/>
  <c r="BD93" i="10"/>
  <c r="BE93" i="10"/>
  <c r="BF93" i="10"/>
  <c r="BH93" i="10"/>
  <c r="BG93" i="10" s="1"/>
  <c r="BI93" i="10"/>
  <c r="BK93" i="10"/>
  <c r="BJ93" i="10" s="1"/>
  <c r="BL93" i="10"/>
  <c r="BM93" i="10"/>
  <c r="BN93" i="10"/>
  <c r="BO93" i="10"/>
  <c r="BQ93" i="10"/>
  <c r="BP93" i="10" s="1"/>
  <c r="BR93" i="10"/>
  <c r="BT93" i="10"/>
  <c r="BS93" i="10" s="1"/>
  <c r="BU93" i="10"/>
  <c r="BV93" i="10"/>
  <c r="BW93" i="10"/>
  <c r="BX93" i="10"/>
  <c r="BZ93" i="10"/>
  <c r="BY93" i="10" s="1"/>
  <c r="CA93" i="10"/>
  <c r="CB93" i="10"/>
  <c r="CC93" i="10"/>
  <c r="CD93" i="10"/>
  <c r="BB94" i="10"/>
  <c r="BA94" i="10" s="1"/>
  <c r="BC94" i="10"/>
  <c r="BE94" i="10"/>
  <c r="BD94" i="10" s="1"/>
  <c r="BF94" i="10"/>
  <c r="BG94" i="10"/>
  <c r="BH94" i="10"/>
  <c r="BI94" i="10"/>
  <c r="BK94" i="10"/>
  <c r="BJ94" i="10" s="1"/>
  <c r="BL94" i="10"/>
  <c r="BN94" i="10"/>
  <c r="BM94" i="10" s="1"/>
  <c r="BO94" i="10"/>
  <c r="BP94" i="10"/>
  <c r="BQ94" i="10"/>
  <c r="BR94" i="10"/>
  <c r="BT94" i="10"/>
  <c r="BS94" i="10" s="1"/>
  <c r="BU94" i="10"/>
  <c r="BV94" i="10"/>
  <c r="BW94" i="10"/>
  <c r="BX94" i="10"/>
  <c r="BZ94" i="10"/>
  <c r="BY94" i="10" s="1"/>
  <c r="CA94" i="10"/>
  <c r="CC94" i="10"/>
  <c r="CB94" i="10" s="1"/>
  <c r="CD94" i="10"/>
  <c r="BA95" i="10"/>
  <c r="BB95" i="10"/>
  <c r="BC95" i="10"/>
  <c r="BE95" i="10"/>
  <c r="BD95" i="10" s="1"/>
  <c r="BF95" i="10"/>
  <c r="BH95" i="10"/>
  <c r="BG95" i="10" s="1"/>
  <c r="BI95" i="10"/>
  <c r="BJ95" i="10"/>
  <c r="BK95" i="10"/>
  <c r="BL95" i="10"/>
  <c r="BN95" i="10"/>
  <c r="BM95" i="10" s="1"/>
  <c r="BO95" i="10"/>
  <c r="BP95" i="10"/>
  <c r="BQ95" i="10"/>
  <c r="BR95" i="10"/>
  <c r="BT95" i="10"/>
  <c r="BS95" i="10" s="1"/>
  <c r="BU95" i="10"/>
  <c r="BW95" i="10"/>
  <c r="BV95" i="10" s="1"/>
  <c r="BX95" i="10"/>
  <c r="BY95" i="10"/>
  <c r="BZ95" i="10"/>
  <c r="CA95" i="10"/>
  <c r="CC95" i="10"/>
  <c r="CB95" i="10" s="1"/>
  <c r="CD95" i="10"/>
  <c r="BB96" i="10"/>
  <c r="BA96" i="10" s="1"/>
  <c r="BC96" i="10"/>
  <c r="BD96" i="10"/>
  <c r="BE96" i="10"/>
  <c r="BF96" i="10"/>
  <c r="BH96" i="10"/>
  <c r="BG96" i="10" s="1"/>
  <c r="BI96" i="10"/>
  <c r="BJ96" i="10"/>
  <c r="BK96" i="10"/>
  <c r="BL96" i="10"/>
  <c r="BN96" i="10"/>
  <c r="BM96" i="10" s="1"/>
  <c r="BO96" i="10"/>
  <c r="BQ96" i="10"/>
  <c r="BP96" i="10" s="1"/>
  <c r="BR96" i="10"/>
  <c r="BS96" i="10"/>
  <c r="BT96" i="10"/>
  <c r="BU96" i="10"/>
  <c r="BW96" i="10"/>
  <c r="BV96" i="10" s="1"/>
  <c r="BX96" i="10"/>
  <c r="BZ96" i="10"/>
  <c r="BY96" i="10" s="1"/>
  <c r="CA96" i="10"/>
  <c r="CB96" i="10"/>
  <c r="CC96" i="10"/>
  <c r="CD96" i="10"/>
  <c r="BB97" i="10"/>
  <c r="BA97" i="10" s="1"/>
  <c r="BC97" i="10"/>
  <c r="BD97" i="10"/>
  <c r="BE97" i="10"/>
  <c r="BF97" i="10"/>
  <c r="BH97" i="10"/>
  <c r="BG97" i="10" s="1"/>
  <c r="BI97" i="10"/>
  <c r="BK97" i="10"/>
  <c r="BJ97" i="10" s="1"/>
  <c r="BL97" i="10"/>
  <c r="BM97" i="10"/>
  <c r="BN97" i="10"/>
  <c r="BO97" i="10"/>
  <c r="BQ97" i="10"/>
  <c r="BP97" i="10" s="1"/>
  <c r="BR97" i="10"/>
  <c r="BT97" i="10"/>
  <c r="BS97" i="10" s="1"/>
  <c r="BU97" i="10"/>
  <c r="BV97" i="10"/>
  <c r="BW97" i="10"/>
  <c r="BX97" i="10"/>
  <c r="BZ97" i="10"/>
  <c r="BY97" i="10" s="1"/>
  <c r="CA97" i="10"/>
  <c r="CB97" i="10"/>
  <c r="CC97" i="10"/>
  <c r="CD97" i="10"/>
  <c r="BB98" i="10"/>
  <c r="BA98" i="10" s="1"/>
  <c r="BC98" i="10"/>
  <c r="BE98" i="10"/>
  <c r="BD98" i="10" s="1"/>
  <c r="BF98" i="10"/>
  <c r="BH98" i="10"/>
  <c r="BG98" i="10" s="1"/>
  <c r="BI98" i="10"/>
  <c r="BK98" i="10"/>
  <c r="BJ98" i="10" s="1"/>
  <c r="BL98" i="10"/>
  <c r="BN98" i="10"/>
  <c r="BM98" i="10" s="1"/>
  <c r="BO98" i="10"/>
  <c r="BQ98" i="10"/>
  <c r="BP98" i="10" s="1"/>
  <c r="BR98" i="10"/>
  <c r="BT98" i="10"/>
  <c r="BS98" i="10" s="1"/>
  <c r="BU98" i="10"/>
  <c r="BV98" i="10"/>
  <c r="BW98" i="10"/>
  <c r="BX98" i="10"/>
  <c r="BZ98" i="10"/>
  <c r="BY98" i="10" s="1"/>
  <c r="CA98" i="10"/>
  <c r="CC98" i="10"/>
  <c r="CB98" i="10" s="1"/>
  <c r="CD98" i="10"/>
  <c r="BA99" i="10"/>
  <c r="BB99" i="10"/>
  <c r="BC99" i="10"/>
  <c r="BE99" i="10"/>
  <c r="BD99" i="10" s="1"/>
  <c r="BF99" i="10"/>
  <c r="BH99" i="10"/>
  <c r="BG99" i="10" s="1"/>
  <c r="BI99" i="10"/>
  <c r="BJ99" i="10"/>
  <c r="BK99" i="10"/>
  <c r="BL99" i="10"/>
  <c r="BN99" i="10"/>
  <c r="BM99" i="10" s="1"/>
  <c r="BO99" i="10"/>
  <c r="BQ99" i="10"/>
  <c r="BP99" i="10" s="1"/>
  <c r="BR99" i="10"/>
  <c r="BT99" i="10"/>
  <c r="BS99" i="10" s="1"/>
  <c r="BU99" i="10"/>
  <c r="BW99" i="10"/>
  <c r="BV99" i="10" s="1"/>
  <c r="BX99" i="10"/>
  <c r="BZ99" i="10"/>
  <c r="BY99" i="10" s="1"/>
  <c r="CA99" i="10"/>
  <c r="CC99" i="10"/>
  <c r="CB99" i="10" s="1"/>
  <c r="CD99" i="10"/>
  <c r="BB100" i="10"/>
  <c r="BA100" i="10" s="1"/>
  <c r="BC100" i="10"/>
  <c r="BE100" i="10"/>
  <c r="BD100" i="10" s="1"/>
  <c r="BF100" i="10"/>
  <c r="BH100" i="10"/>
  <c r="BG100" i="10" s="1"/>
  <c r="BI100" i="10"/>
  <c r="BJ100" i="10"/>
  <c r="BK100" i="10"/>
  <c r="BL100" i="10"/>
  <c r="BN100" i="10"/>
  <c r="BM100" i="10" s="1"/>
  <c r="BO100" i="10"/>
  <c r="BQ100" i="10"/>
  <c r="BP100" i="10" s="1"/>
  <c r="BR100" i="10"/>
  <c r="BS100" i="10"/>
  <c r="BT100" i="10"/>
  <c r="BU100" i="10"/>
  <c r="BW100" i="10"/>
  <c r="BV100" i="10" s="1"/>
  <c r="BX100" i="10"/>
  <c r="BZ100" i="10"/>
  <c r="BY100" i="10" s="1"/>
  <c r="CA100" i="10"/>
  <c r="CB100" i="10"/>
  <c r="CC100" i="10"/>
  <c r="CD100" i="10"/>
  <c r="BB101" i="10"/>
  <c r="BA101" i="10" s="1"/>
  <c r="BC101" i="10"/>
  <c r="BE101" i="10"/>
  <c r="BD101" i="10" s="1"/>
  <c r="BF101" i="10"/>
  <c r="BH101" i="10"/>
  <c r="BG101" i="10" s="1"/>
  <c r="BI101" i="10"/>
  <c r="BK101" i="10"/>
  <c r="BJ101" i="10" s="1"/>
  <c r="BL101" i="10"/>
  <c r="BN101" i="10"/>
  <c r="BM101" i="10" s="1"/>
  <c r="BO101" i="10"/>
  <c r="BQ101" i="10"/>
  <c r="BP101" i="10" s="1"/>
  <c r="BR101" i="10"/>
  <c r="BT101" i="10"/>
  <c r="BS101" i="10" s="1"/>
  <c r="BU101" i="10"/>
  <c r="BW101" i="10"/>
  <c r="BV101" i="10" s="1"/>
  <c r="BX101" i="10"/>
  <c r="BZ101" i="10"/>
  <c r="BY101" i="10" s="1"/>
  <c r="CA101" i="10"/>
  <c r="CB101" i="10"/>
  <c r="CC101" i="10"/>
  <c r="CD101" i="10"/>
  <c r="BB102" i="10"/>
  <c r="BA102" i="10" s="1"/>
  <c r="BC102" i="10"/>
  <c r="BE102" i="10"/>
  <c r="BD102" i="10" s="1"/>
  <c r="BF102" i="10"/>
  <c r="BG102" i="10"/>
  <c r="BH102" i="10"/>
  <c r="BI102" i="10"/>
  <c r="BK102" i="10"/>
  <c r="BJ102" i="10" s="1"/>
  <c r="BL102" i="10"/>
  <c r="BN102" i="10"/>
  <c r="BM102" i="10" s="1"/>
  <c r="BO102" i="10"/>
  <c r="BP102" i="10"/>
  <c r="BQ102" i="10"/>
  <c r="BR102" i="10"/>
  <c r="BT102" i="10"/>
  <c r="BS102" i="10" s="1"/>
  <c r="BU102" i="10"/>
  <c r="BW102" i="10"/>
  <c r="BV102" i="10" s="1"/>
  <c r="BX102" i="10"/>
  <c r="BZ102" i="10"/>
  <c r="BY102" i="10" s="1"/>
  <c r="CA102" i="10"/>
  <c r="CC102" i="10"/>
  <c r="CB102" i="10" s="1"/>
  <c r="CD102" i="10"/>
  <c r="BB103" i="10"/>
  <c r="BA103" i="10" s="1"/>
  <c r="BC103" i="10"/>
  <c r="BE103" i="10"/>
  <c r="BD103" i="10" s="1"/>
  <c r="BF103" i="10"/>
  <c r="BH103" i="10"/>
  <c r="BG103" i="10" s="1"/>
  <c r="BI103" i="10"/>
  <c r="BJ103" i="10"/>
  <c r="BK103" i="10"/>
  <c r="BL103" i="10"/>
  <c r="BN103" i="10"/>
  <c r="BM103" i="10" s="1"/>
  <c r="BO103" i="10"/>
  <c r="BQ103" i="10"/>
  <c r="BP103" i="10" s="1"/>
  <c r="BR103" i="10"/>
  <c r="BT103" i="10"/>
  <c r="BS103" i="10" s="1"/>
  <c r="BU103" i="10"/>
  <c r="BW103" i="10"/>
  <c r="BV103" i="10" s="1"/>
  <c r="BX103" i="10"/>
  <c r="BZ103" i="10"/>
  <c r="BY103" i="10" s="1"/>
  <c r="CA103" i="10"/>
  <c r="CC103" i="10"/>
  <c r="CB103" i="10" s="1"/>
  <c r="CD103" i="10"/>
  <c r="BB104" i="10"/>
  <c r="BA104" i="10" s="1"/>
  <c r="BC104" i="10"/>
  <c r="BE104" i="10"/>
  <c r="BD104" i="10" s="1"/>
  <c r="BF104" i="10"/>
  <c r="BH104" i="10"/>
  <c r="BG104" i="10" s="1"/>
  <c r="BI104" i="10"/>
  <c r="BK104" i="10"/>
  <c r="BJ104" i="10" s="1"/>
  <c r="BL104" i="10"/>
  <c r="BN104" i="10"/>
  <c r="BM104" i="10" s="1"/>
  <c r="BO104" i="10"/>
  <c r="BP104" i="10"/>
  <c r="BQ104" i="10"/>
  <c r="BR104" i="10"/>
  <c r="BT104" i="10"/>
  <c r="BS104" i="10" s="1"/>
  <c r="BU104" i="10"/>
  <c r="BW104" i="10"/>
  <c r="BV104" i="10" s="1"/>
  <c r="BX104" i="10"/>
  <c r="BZ104" i="10"/>
  <c r="BY104" i="10" s="1"/>
  <c r="CA104" i="10"/>
  <c r="CC104" i="10"/>
  <c r="CB104" i="10" s="1"/>
  <c r="CD104" i="10"/>
  <c r="BB105" i="10"/>
  <c r="BA105" i="10" s="1"/>
  <c r="BC105" i="10"/>
  <c r="BE105" i="10"/>
  <c r="BD105" i="10" s="1"/>
  <c r="BF105" i="10"/>
  <c r="BH105" i="10"/>
  <c r="BG105" i="10" s="1"/>
  <c r="BI105" i="10"/>
  <c r="BJ105" i="10"/>
  <c r="BK105" i="10"/>
  <c r="BL105" i="10"/>
  <c r="BN105" i="10"/>
  <c r="BM105" i="10" s="1"/>
  <c r="BO105" i="10"/>
  <c r="BQ105" i="10"/>
  <c r="BP105" i="10" s="1"/>
  <c r="BR105" i="10"/>
  <c r="BT105" i="10"/>
  <c r="BS105" i="10" s="1"/>
  <c r="BU105" i="10"/>
  <c r="BW105" i="10"/>
  <c r="BV105" i="10" s="1"/>
  <c r="BX105" i="10"/>
  <c r="BZ105" i="10"/>
  <c r="BY105" i="10" s="1"/>
  <c r="CA105" i="10"/>
  <c r="CC105" i="10"/>
  <c r="CB105" i="10" s="1"/>
  <c r="CD105" i="10"/>
  <c r="BB106" i="10"/>
  <c r="BA106" i="10" s="1"/>
  <c r="BC106" i="10"/>
  <c r="BD106" i="10"/>
  <c r="BE106" i="10"/>
  <c r="BF106" i="10"/>
  <c r="BG106" i="10"/>
  <c r="BH106" i="10"/>
  <c r="BI106" i="10"/>
  <c r="BK106" i="10"/>
  <c r="BJ106" i="10" s="1"/>
  <c r="BL106" i="10"/>
  <c r="BN106" i="10"/>
  <c r="BM106" i="10" s="1"/>
  <c r="BO106" i="10"/>
  <c r="BP106" i="10"/>
  <c r="BQ106" i="10"/>
  <c r="BR106" i="10"/>
  <c r="BT106" i="10"/>
  <c r="BS106" i="10" s="1"/>
  <c r="BU106" i="10"/>
  <c r="BV106" i="10"/>
  <c r="BW106" i="10"/>
  <c r="BX106" i="10"/>
  <c r="BZ106" i="10"/>
  <c r="BY106" i="10" s="1"/>
  <c r="CA106" i="10"/>
  <c r="CC106" i="10"/>
  <c r="CB106" i="10" s="1"/>
  <c r="CD106" i="10"/>
  <c r="BA107" i="10"/>
  <c r="BB107" i="10"/>
  <c r="BC107" i="10"/>
  <c r="BD107" i="10"/>
  <c r="BE107" i="10"/>
  <c r="BF107" i="10"/>
  <c r="BG107" i="10"/>
  <c r="BH107" i="10"/>
  <c r="BI107" i="10"/>
  <c r="BK107" i="10"/>
  <c r="BJ107" i="10" s="1"/>
  <c r="BL107" i="10"/>
  <c r="BM107" i="10"/>
  <c r="BN107" i="10"/>
  <c r="BO107" i="10"/>
  <c r="BP107" i="10"/>
  <c r="BQ107" i="10"/>
  <c r="BR107" i="10"/>
  <c r="BS107" i="10"/>
  <c r="BT107" i="10"/>
  <c r="BU107" i="10"/>
  <c r="BW107" i="10"/>
  <c r="BV107" i="10" s="1"/>
  <c r="BX107" i="10"/>
  <c r="BY107" i="10"/>
  <c r="BZ107" i="10"/>
  <c r="CA107" i="10"/>
  <c r="CB107" i="10"/>
  <c r="CC107" i="10"/>
  <c r="CD107" i="10"/>
  <c r="BB108" i="10"/>
  <c r="BA108" i="10" s="1"/>
  <c r="BC108" i="10"/>
  <c r="BE108" i="10"/>
  <c r="BD108" i="10" s="1"/>
  <c r="BF108" i="10"/>
  <c r="BG108" i="10"/>
  <c r="BH108" i="10"/>
  <c r="BI108" i="10"/>
  <c r="BK108" i="10"/>
  <c r="BJ108" i="10" s="1"/>
  <c r="BL108" i="10"/>
  <c r="BN108" i="10"/>
  <c r="BM108" i="10" s="1"/>
  <c r="BO108" i="10"/>
  <c r="BQ108" i="10"/>
  <c r="BP108" i="10" s="1"/>
  <c r="BR108" i="10"/>
  <c r="BS108" i="10"/>
  <c r="BT108" i="10"/>
  <c r="BU108" i="10"/>
  <c r="BW108" i="10"/>
  <c r="BV108" i="10" s="1"/>
  <c r="BX108" i="10"/>
  <c r="BZ108" i="10"/>
  <c r="BY108" i="10" s="1"/>
  <c r="CA108" i="10"/>
  <c r="CC108" i="10"/>
  <c r="CB108" i="10" s="1"/>
  <c r="CD108" i="10"/>
  <c r="BA109" i="10"/>
  <c r="BB109" i="10"/>
  <c r="BC109" i="10"/>
  <c r="BE109" i="10"/>
  <c r="BD109" i="10" s="1"/>
  <c r="BF109" i="10"/>
  <c r="BG109" i="10"/>
  <c r="BH109" i="10"/>
  <c r="BI109" i="10"/>
  <c r="BK109" i="10"/>
  <c r="BJ109" i="10" s="1"/>
  <c r="BL109" i="10"/>
  <c r="BN109" i="10"/>
  <c r="BM109" i="10" s="1"/>
  <c r="BO109" i="10"/>
  <c r="BP109" i="10"/>
  <c r="BQ109" i="10"/>
  <c r="BR109" i="10"/>
  <c r="BT109" i="10"/>
  <c r="BS109" i="10" s="1"/>
  <c r="BU109" i="10"/>
  <c r="BW109" i="10"/>
  <c r="BV109" i="10" s="1"/>
  <c r="BX109" i="10"/>
  <c r="BY109" i="10"/>
  <c r="BZ109" i="10"/>
  <c r="CA109" i="10"/>
  <c r="CB109" i="10"/>
  <c r="CC109" i="10"/>
  <c r="CD109" i="10"/>
  <c r="BB110" i="10"/>
  <c r="BA110" i="10" s="1"/>
  <c r="BC110" i="10"/>
  <c r="BE110" i="10"/>
  <c r="BD110" i="10" s="1"/>
  <c r="BF110" i="10"/>
  <c r="BH110" i="10"/>
  <c r="BG110" i="10" s="1"/>
  <c r="BI110" i="10"/>
  <c r="BK110" i="10"/>
  <c r="BJ110" i="10" s="1"/>
  <c r="BL110" i="10"/>
  <c r="BN110" i="10"/>
  <c r="BM110" i="10" s="1"/>
  <c r="BO110" i="10"/>
  <c r="BQ110" i="10"/>
  <c r="BP110" i="10" s="1"/>
  <c r="BR110" i="10"/>
  <c r="BS110" i="10"/>
  <c r="BT110" i="10"/>
  <c r="BU110" i="10"/>
  <c r="BV110" i="10"/>
  <c r="BW110" i="10"/>
  <c r="BX110" i="10"/>
  <c r="BZ110" i="10"/>
  <c r="BY110" i="10" s="1"/>
  <c r="CA110" i="10"/>
  <c r="CC110" i="10"/>
  <c r="CB110" i="10" s="1"/>
  <c r="CD110" i="10"/>
  <c r="BA111" i="10"/>
  <c r="BB111" i="10"/>
  <c r="BC111" i="10"/>
  <c r="BE111" i="10"/>
  <c r="BD111" i="10" s="1"/>
  <c r="BF111" i="10"/>
  <c r="BH111" i="10"/>
  <c r="BG111" i="10" s="1"/>
  <c r="BI111" i="10"/>
  <c r="BK111" i="10"/>
  <c r="BJ111" i="10" s="1"/>
  <c r="BL111" i="10"/>
  <c r="BM111" i="10"/>
  <c r="BN111" i="10"/>
  <c r="BO111" i="10"/>
  <c r="BP111" i="10"/>
  <c r="BQ111" i="10"/>
  <c r="BR111" i="10"/>
  <c r="BT111" i="10"/>
  <c r="BS111" i="10" s="1"/>
  <c r="BU111" i="10"/>
  <c r="BW111" i="10"/>
  <c r="BV111" i="10" s="1"/>
  <c r="BX111" i="10"/>
  <c r="BY111" i="10"/>
  <c r="BZ111" i="10"/>
  <c r="CA111" i="10"/>
  <c r="CC111" i="10"/>
  <c r="CB111" i="10" s="1"/>
  <c r="CD111" i="10"/>
  <c r="BB112" i="10"/>
  <c r="BA112" i="10" s="1"/>
  <c r="BC112" i="10"/>
  <c r="BE112" i="10"/>
  <c r="BD112" i="10" s="1"/>
  <c r="BF112" i="10"/>
  <c r="BG112" i="10"/>
  <c r="BH112" i="10"/>
  <c r="BI112" i="10"/>
  <c r="BJ112" i="10"/>
  <c r="BK112" i="10"/>
  <c r="BL112" i="10"/>
  <c r="BM112" i="10"/>
  <c r="BN112" i="10"/>
  <c r="BO112" i="10"/>
  <c r="BQ112" i="10"/>
  <c r="BP112" i="10" s="1"/>
  <c r="BR112" i="10"/>
  <c r="BS112" i="10"/>
  <c r="BT112" i="10"/>
  <c r="BU112" i="10"/>
  <c r="BV112" i="10"/>
  <c r="BW112" i="10"/>
  <c r="BX112" i="10"/>
  <c r="BZ112" i="10"/>
  <c r="BY112" i="10" s="1"/>
  <c r="CA112" i="10"/>
  <c r="CC112" i="10"/>
  <c r="CB112" i="10" s="1"/>
  <c r="CD112" i="10"/>
  <c r="BB113" i="10"/>
  <c r="BA113" i="10" s="1"/>
  <c r="BC113" i="10"/>
  <c r="BE113" i="10"/>
  <c r="BD113" i="10" s="1"/>
  <c r="BF113" i="10"/>
  <c r="BH113" i="10"/>
  <c r="BG113" i="10" s="1"/>
  <c r="BI113" i="10"/>
  <c r="BK113" i="10"/>
  <c r="BJ113" i="10" s="1"/>
  <c r="BL113" i="10"/>
  <c r="BM113" i="10"/>
  <c r="BN113" i="10"/>
  <c r="BO113" i="10"/>
  <c r="BP113" i="10"/>
  <c r="BQ113" i="10"/>
  <c r="BR113" i="10"/>
  <c r="BT113" i="10"/>
  <c r="BS113" i="10" s="1"/>
  <c r="BU113" i="10"/>
  <c r="BW113" i="10"/>
  <c r="BV113" i="10" s="1"/>
  <c r="BX113" i="10"/>
  <c r="BZ113" i="10"/>
  <c r="BY113" i="10" s="1"/>
  <c r="CA113" i="10"/>
  <c r="CC113" i="10"/>
  <c r="CB113" i="10" s="1"/>
  <c r="CD113" i="10"/>
  <c r="BA114" i="10"/>
  <c r="BB114" i="10"/>
  <c r="BC114" i="10"/>
  <c r="BE114" i="10"/>
  <c r="BD114" i="10" s="1"/>
  <c r="BF114" i="10"/>
  <c r="BH114" i="10"/>
  <c r="BG114" i="10" s="1"/>
  <c r="BI114" i="10"/>
  <c r="BJ114" i="10"/>
  <c r="BK114" i="10"/>
  <c r="BL114" i="10"/>
  <c r="BN114" i="10"/>
  <c r="BM114" i="10" s="1"/>
  <c r="BO114" i="10"/>
  <c r="BQ114" i="10"/>
  <c r="BP114" i="10" s="1"/>
  <c r="BR114" i="10"/>
  <c r="BS114" i="10"/>
  <c r="BT114" i="10"/>
  <c r="BU114" i="10"/>
  <c r="BW114" i="10"/>
  <c r="BV114" i="10" s="1"/>
  <c r="BX114" i="10"/>
  <c r="BZ114" i="10"/>
  <c r="BY114" i="10" s="1"/>
  <c r="CA114" i="10"/>
  <c r="CC114" i="10"/>
  <c r="CB114" i="10" s="1"/>
  <c r="CD114" i="10"/>
  <c r="BB115" i="10"/>
  <c r="BA115" i="10" s="1"/>
  <c r="BC115" i="10"/>
  <c r="BD115" i="10"/>
  <c r="BE115" i="10"/>
  <c r="BF115" i="10"/>
  <c r="BH115" i="10"/>
  <c r="BG115" i="10" s="1"/>
  <c r="BI115" i="10"/>
  <c r="BK115" i="10"/>
  <c r="BJ115" i="10" s="1"/>
  <c r="BL115" i="10"/>
  <c r="BM115" i="10"/>
  <c r="BN115" i="10"/>
  <c r="BO115" i="10"/>
  <c r="BQ115" i="10"/>
  <c r="BP115" i="10" s="1"/>
  <c r="BR115" i="10"/>
  <c r="BT115" i="10"/>
  <c r="BS115" i="10" s="1"/>
  <c r="BU115" i="10"/>
  <c r="BW115" i="10"/>
  <c r="BV115" i="10" s="1"/>
  <c r="BX115" i="10"/>
  <c r="BZ115" i="10"/>
  <c r="BY115" i="10" s="1"/>
  <c r="CA115" i="10"/>
  <c r="CC115" i="10"/>
  <c r="CB115" i="10" s="1"/>
  <c r="CD115" i="10"/>
  <c r="BB116" i="10"/>
  <c r="BA116" i="10" s="1"/>
  <c r="BC116" i="10"/>
  <c r="BE116" i="10"/>
  <c r="BD116" i="10" s="1"/>
  <c r="BF116" i="10"/>
  <c r="BG116" i="10"/>
  <c r="BH116" i="10"/>
  <c r="BI116" i="10"/>
  <c r="BJ116" i="10"/>
  <c r="BK116" i="10"/>
  <c r="BL116" i="10"/>
  <c r="BN116" i="10"/>
  <c r="BM116" i="10" s="1"/>
  <c r="BO116" i="10"/>
  <c r="BQ116" i="10"/>
  <c r="BP116" i="10" s="1"/>
  <c r="BR116" i="10"/>
  <c r="BT116" i="10"/>
  <c r="BS116" i="10" s="1"/>
  <c r="BU116" i="10"/>
  <c r="BW116" i="10"/>
  <c r="BV116" i="10" s="1"/>
  <c r="BX116" i="10"/>
  <c r="BZ116" i="10"/>
  <c r="BY116" i="10" s="1"/>
  <c r="CA116" i="10"/>
  <c r="CC116" i="10"/>
  <c r="CB116" i="10" s="1"/>
  <c r="CD116" i="10"/>
  <c r="BA117" i="10"/>
  <c r="BB117" i="10"/>
  <c r="BC117" i="10"/>
  <c r="BD117" i="10"/>
  <c r="BE117" i="10"/>
  <c r="BF117" i="10"/>
  <c r="BH117" i="10"/>
  <c r="BG117" i="10" s="1"/>
  <c r="BI117" i="10"/>
  <c r="BK117" i="10"/>
  <c r="BJ117" i="10" s="1"/>
  <c r="BL117" i="10"/>
  <c r="BM117" i="10"/>
  <c r="BN117" i="10"/>
  <c r="BO117" i="10"/>
  <c r="BQ117" i="10"/>
  <c r="BP117" i="10" s="1"/>
  <c r="BR117" i="10"/>
  <c r="BT117" i="10"/>
  <c r="BS117" i="10" s="1"/>
  <c r="BU117" i="10"/>
  <c r="BW117" i="10"/>
  <c r="BV117" i="10" s="1"/>
  <c r="BX117" i="10"/>
  <c r="BZ117" i="10"/>
  <c r="BY117" i="10" s="1"/>
  <c r="CA117" i="10"/>
  <c r="CB117" i="10"/>
  <c r="CC117" i="10"/>
  <c r="CD117" i="10"/>
  <c r="BB118" i="10"/>
  <c r="BA118" i="10" s="1"/>
  <c r="BC118" i="10"/>
  <c r="BE118" i="10"/>
  <c r="BD118" i="10" s="1"/>
  <c r="BF118" i="10"/>
  <c r="BG118" i="10"/>
  <c r="BH118" i="10"/>
  <c r="BI118" i="10"/>
  <c r="BJ118" i="10"/>
  <c r="BK118" i="10"/>
  <c r="BL118" i="10"/>
  <c r="BN118" i="10"/>
  <c r="BM118" i="10" s="1"/>
  <c r="BO118" i="10"/>
  <c r="BQ118" i="10"/>
  <c r="BP118" i="10" s="1"/>
  <c r="BR118" i="10"/>
  <c r="BS118" i="10"/>
  <c r="BT118" i="10"/>
  <c r="BU118" i="10"/>
  <c r="BV118" i="10"/>
  <c r="BW118" i="10"/>
  <c r="BX118" i="10"/>
  <c r="BY118" i="10"/>
  <c r="BZ118" i="10"/>
  <c r="CA118" i="10"/>
  <c r="CC118" i="10"/>
  <c r="CB118" i="10" s="1"/>
  <c r="CD118" i="10"/>
  <c r="BA119" i="10"/>
  <c r="BB119" i="10"/>
  <c r="BC119" i="10"/>
  <c r="BD119" i="10"/>
  <c r="BE119" i="10"/>
  <c r="BF119" i="10"/>
  <c r="BH119" i="10"/>
  <c r="BG119" i="10" s="1"/>
  <c r="BI119" i="10"/>
  <c r="BK119" i="10"/>
  <c r="BJ119" i="10" s="1"/>
  <c r="BL119" i="10"/>
  <c r="BM119" i="10"/>
  <c r="BN119" i="10"/>
  <c r="BO119" i="10"/>
  <c r="BP119" i="10"/>
  <c r="BQ119" i="10"/>
  <c r="BR119" i="10"/>
  <c r="BT119" i="10"/>
  <c r="BS119" i="10" s="1"/>
  <c r="BU119" i="10"/>
  <c r="BW119" i="10"/>
  <c r="BV119" i="10" s="1"/>
  <c r="BX119" i="10"/>
  <c r="BY119" i="10"/>
  <c r="BZ119" i="10"/>
  <c r="CA119" i="10"/>
  <c r="CB119" i="10"/>
  <c r="CC119" i="10"/>
  <c r="CD119" i="10"/>
  <c r="BB120" i="10"/>
  <c r="BA120" i="10" s="1"/>
  <c r="BC120" i="10"/>
  <c r="BE120" i="10"/>
  <c r="BD120" i="10" s="1"/>
  <c r="BF120" i="10"/>
  <c r="BG120" i="10"/>
  <c r="BH120" i="10"/>
  <c r="BI120" i="10"/>
  <c r="BK120" i="10"/>
  <c r="BJ120" i="10" s="1"/>
  <c r="BL120" i="10"/>
  <c r="BN120" i="10"/>
  <c r="BM120" i="10" s="1"/>
  <c r="BO120" i="10"/>
  <c r="BQ120" i="10"/>
  <c r="BP120" i="10" s="1"/>
  <c r="BR120" i="10"/>
  <c r="BT120" i="10"/>
  <c r="BS120" i="10" s="1"/>
  <c r="BU120" i="10"/>
  <c r="BW120" i="10"/>
  <c r="BV120" i="10" s="1"/>
  <c r="BX120" i="10"/>
  <c r="BZ120" i="10"/>
  <c r="BY120" i="10" s="1"/>
  <c r="CA120" i="10"/>
  <c r="CC120" i="10"/>
  <c r="CB120" i="10" s="1"/>
  <c r="CD120" i="10"/>
  <c r="BB121" i="10"/>
  <c r="BA121" i="10" s="1"/>
  <c r="BC121" i="10"/>
  <c r="BD121" i="10"/>
  <c r="BE121" i="10"/>
  <c r="BF121" i="10"/>
  <c r="BH121" i="10"/>
  <c r="BG121" i="10" s="1"/>
  <c r="BI121" i="10"/>
  <c r="BK121" i="10"/>
  <c r="BJ121" i="10" s="1"/>
  <c r="BL121" i="10"/>
  <c r="BN121" i="10"/>
  <c r="BM121" i="10" s="1"/>
  <c r="BO121" i="10"/>
  <c r="BQ121" i="10"/>
  <c r="BP121" i="10" s="1"/>
  <c r="BR121" i="10"/>
  <c r="BT121" i="10"/>
  <c r="BS121" i="10" s="1"/>
  <c r="BU121" i="10"/>
  <c r="BW121" i="10"/>
  <c r="BV121" i="10" s="1"/>
  <c r="BX121" i="10"/>
  <c r="BY121" i="10"/>
  <c r="BZ121" i="10"/>
  <c r="CA121" i="10"/>
  <c r="CB121" i="10"/>
  <c r="CC121" i="10"/>
  <c r="CD121" i="10"/>
  <c r="BB122" i="10"/>
  <c r="BA122" i="10" s="1"/>
  <c r="BC122" i="10"/>
  <c r="BE122" i="10"/>
  <c r="BD122" i="10" s="1"/>
  <c r="BF122" i="10"/>
  <c r="BG122" i="10"/>
  <c r="BH122" i="10"/>
  <c r="BI122" i="10"/>
  <c r="BK122" i="10"/>
  <c r="BJ122" i="10" s="1"/>
  <c r="BL122" i="10"/>
  <c r="BN122" i="10"/>
  <c r="BM122" i="10" s="1"/>
  <c r="BO122" i="10"/>
  <c r="BQ122" i="10"/>
  <c r="BP122" i="10" s="1"/>
  <c r="BR122" i="10"/>
  <c r="BS122" i="10"/>
  <c r="BT122" i="10"/>
  <c r="BU122" i="10"/>
  <c r="BW122" i="10"/>
  <c r="BV122" i="10" s="1"/>
  <c r="BX122" i="10"/>
  <c r="BZ122" i="10"/>
  <c r="BY122" i="10" s="1"/>
  <c r="CA122" i="10"/>
  <c r="CC122" i="10"/>
  <c r="CB122" i="10" s="1"/>
  <c r="CD122" i="10"/>
  <c r="BA123" i="10"/>
  <c r="BB123" i="10"/>
  <c r="BC123" i="10"/>
  <c r="BE123" i="10"/>
  <c r="BD123" i="10" s="1"/>
  <c r="BF123" i="10"/>
  <c r="BH123" i="10"/>
  <c r="BG123" i="10" s="1"/>
  <c r="BI123" i="10"/>
  <c r="BK123" i="10"/>
  <c r="BJ123" i="10" s="1"/>
  <c r="BL123" i="10"/>
  <c r="BM123" i="10"/>
  <c r="BN123" i="10"/>
  <c r="BO123" i="10"/>
  <c r="BQ123" i="10"/>
  <c r="BP123" i="10" s="1"/>
  <c r="BR123" i="10"/>
  <c r="BS123" i="10"/>
  <c r="BT123" i="10"/>
  <c r="BU123" i="10"/>
  <c r="BW123" i="10"/>
  <c r="BV123" i="10" s="1"/>
  <c r="BX123" i="10"/>
  <c r="BZ123" i="10"/>
  <c r="BY123" i="10" s="1"/>
  <c r="CA123" i="10"/>
  <c r="CB123" i="10"/>
  <c r="CC123" i="10"/>
  <c r="CD123" i="10"/>
  <c r="BB124" i="10"/>
  <c r="BA124" i="10" s="1"/>
  <c r="BC124" i="10"/>
  <c r="BE124" i="10"/>
  <c r="BD124" i="10" s="1"/>
  <c r="BF124" i="10"/>
  <c r="BH124" i="10"/>
  <c r="BG124" i="10" s="1"/>
  <c r="BI124" i="10"/>
  <c r="BJ124" i="10"/>
  <c r="BK124" i="10"/>
  <c r="BL124" i="10"/>
  <c r="BN124" i="10"/>
  <c r="BM124" i="10" s="1"/>
  <c r="BO124" i="10"/>
  <c r="BQ124" i="10"/>
  <c r="BP124" i="10" s="1"/>
  <c r="BR124" i="10"/>
  <c r="BT124" i="10"/>
  <c r="BS124" i="10" s="1"/>
  <c r="BU124" i="10"/>
  <c r="BV124" i="10"/>
  <c r="BW124" i="10"/>
  <c r="BX124" i="10"/>
  <c r="BZ124" i="10"/>
  <c r="BY124" i="10" s="1"/>
  <c r="CA124" i="10"/>
  <c r="CC124" i="10"/>
  <c r="CB124" i="10" s="1"/>
  <c r="CD124" i="10"/>
  <c r="BB125" i="10"/>
  <c r="BA125" i="10" s="1"/>
  <c r="BC125" i="10"/>
  <c r="BD125" i="10"/>
  <c r="BE125" i="10"/>
  <c r="BF125" i="10"/>
  <c r="BH125" i="10"/>
  <c r="BG125" i="10" s="1"/>
  <c r="BI125" i="10"/>
  <c r="BK125" i="10"/>
  <c r="BJ125" i="10" s="1"/>
  <c r="BL125" i="10"/>
  <c r="BM125" i="10"/>
  <c r="BN125" i="10"/>
  <c r="BO125" i="10"/>
  <c r="BQ125" i="10"/>
  <c r="BP125" i="10" s="1"/>
  <c r="BR125" i="10"/>
  <c r="BT125" i="10"/>
  <c r="BS125" i="10" s="1"/>
  <c r="BU125" i="10"/>
  <c r="BW125" i="10"/>
  <c r="BV125" i="10" s="1"/>
  <c r="BX125" i="10"/>
  <c r="BY125" i="10"/>
  <c r="BZ125" i="10"/>
  <c r="CA125" i="10"/>
  <c r="CC125" i="10"/>
  <c r="CB125" i="10" s="1"/>
  <c r="CD125" i="10"/>
  <c r="BB126" i="10"/>
  <c r="BA126" i="10" s="1"/>
  <c r="BC126" i="10"/>
  <c r="BE126" i="10"/>
  <c r="BD126" i="10" s="1"/>
  <c r="BF126" i="10"/>
  <c r="BG126" i="10"/>
  <c r="BH126" i="10"/>
  <c r="BI126" i="10"/>
  <c r="BK126" i="10"/>
  <c r="BJ126" i="10" s="1"/>
  <c r="BL126" i="10"/>
  <c r="BN126" i="10"/>
  <c r="BM126" i="10" s="1"/>
  <c r="BO126" i="10"/>
  <c r="BQ126" i="10"/>
  <c r="BP126" i="10" s="1"/>
  <c r="BR126" i="10"/>
  <c r="BT126" i="10"/>
  <c r="BS126" i="10" s="1"/>
  <c r="BU126" i="10"/>
  <c r="BW126" i="10"/>
  <c r="BV126" i="10" s="1"/>
  <c r="BX126" i="10"/>
  <c r="BY126" i="10"/>
  <c r="BZ126" i="10"/>
  <c r="CA126" i="10"/>
  <c r="CC126" i="10"/>
  <c r="CB126" i="10" s="1"/>
  <c r="CD126" i="10"/>
  <c r="BB127" i="10"/>
  <c r="BA127" i="10" s="1"/>
  <c r="BC127" i="10"/>
  <c r="BD127" i="10"/>
  <c r="BE127" i="10"/>
  <c r="BF127" i="10"/>
  <c r="BH127" i="10"/>
  <c r="BG127" i="10" s="1"/>
  <c r="BI127" i="10"/>
  <c r="BK127" i="10"/>
  <c r="BJ127" i="10" s="1"/>
  <c r="BL127" i="10"/>
  <c r="BM127" i="10"/>
  <c r="BN127" i="10"/>
  <c r="BO127" i="10"/>
  <c r="BQ127" i="10"/>
  <c r="BP127" i="10" s="1"/>
  <c r="BR127" i="10"/>
  <c r="BT127" i="10"/>
  <c r="BS127" i="10" s="1"/>
  <c r="BU127" i="10"/>
  <c r="BW127" i="10"/>
  <c r="BV127" i="10" s="1"/>
  <c r="BX127" i="10"/>
  <c r="BZ127" i="10"/>
  <c r="BY127" i="10" s="1"/>
  <c r="CA127" i="10"/>
  <c r="CB127" i="10"/>
  <c r="CC127" i="10"/>
  <c r="CD127" i="10"/>
  <c r="BB128" i="10"/>
  <c r="BA128" i="10" s="1"/>
  <c r="BC128" i="10"/>
  <c r="BE128" i="10"/>
  <c r="BD128" i="10" s="1"/>
  <c r="BF128" i="10"/>
  <c r="BG128" i="10"/>
  <c r="BH128" i="10"/>
  <c r="BI128" i="10"/>
  <c r="BK128" i="10"/>
  <c r="BJ128" i="10" s="1"/>
  <c r="BL128" i="10"/>
  <c r="BN128" i="10"/>
  <c r="BM128" i="10" s="1"/>
  <c r="BO128" i="10"/>
  <c r="BQ128" i="10"/>
  <c r="BP128" i="10" s="1"/>
  <c r="BR128" i="10"/>
  <c r="BT128" i="10"/>
  <c r="BS128" i="10" s="1"/>
  <c r="BU128" i="10"/>
  <c r="BW128" i="10"/>
  <c r="BV128" i="10" s="1"/>
  <c r="BX128" i="10"/>
  <c r="BZ128" i="10"/>
  <c r="BY128" i="10" s="1"/>
  <c r="CA128" i="10"/>
  <c r="CC128" i="10"/>
  <c r="CB128" i="10" s="1"/>
  <c r="CD128" i="10"/>
  <c r="BA129" i="10"/>
  <c r="BB129" i="10"/>
  <c r="BC129" i="10"/>
  <c r="BD129" i="10"/>
  <c r="BE129" i="10"/>
  <c r="BF129" i="10"/>
  <c r="BH129" i="10"/>
  <c r="BG129" i="10" s="1"/>
  <c r="BI129" i="10"/>
  <c r="BK129" i="10"/>
  <c r="BJ129" i="10" s="1"/>
  <c r="BL129" i="10"/>
  <c r="BN129" i="10"/>
  <c r="BM129" i="10" s="1"/>
  <c r="BO129" i="10"/>
  <c r="BQ129" i="10"/>
  <c r="BP129" i="10" s="1"/>
  <c r="BR129" i="10"/>
  <c r="BT129" i="10"/>
  <c r="BS129" i="10" s="1"/>
  <c r="BU129" i="10"/>
  <c r="BW129" i="10"/>
  <c r="BV129" i="10" s="1"/>
  <c r="BX129" i="10"/>
  <c r="BY129" i="10"/>
  <c r="BZ129" i="10"/>
  <c r="CA129" i="10"/>
  <c r="CB129" i="10"/>
  <c r="CC129" i="10"/>
  <c r="CD129" i="10"/>
  <c r="BB130" i="10"/>
  <c r="BA130" i="10" s="1"/>
  <c r="BC130" i="10"/>
  <c r="BE130" i="10"/>
  <c r="BD130" i="10" s="1"/>
  <c r="BF130" i="10"/>
  <c r="BG130" i="10"/>
  <c r="BH130" i="10"/>
  <c r="BI130" i="10"/>
  <c r="BK130" i="10"/>
  <c r="BJ130" i="10" s="1"/>
  <c r="BL130" i="10"/>
  <c r="BN130" i="10"/>
  <c r="BM130" i="10" s="1"/>
  <c r="BO130" i="10"/>
  <c r="BQ130" i="10"/>
  <c r="BP130" i="10" s="1"/>
  <c r="BR130" i="10"/>
  <c r="BT130" i="10"/>
  <c r="BS130" i="10" s="1"/>
  <c r="BU130" i="10"/>
  <c r="BV130" i="10"/>
  <c r="BW130" i="10"/>
  <c r="BX130" i="10"/>
  <c r="BZ130" i="10"/>
  <c r="BY130" i="10" s="1"/>
  <c r="CA130" i="10"/>
  <c r="CC130" i="10"/>
  <c r="CB130" i="10" s="1"/>
  <c r="CD130" i="10"/>
  <c r="BA131" i="10"/>
  <c r="BB131" i="10"/>
  <c r="BC131" i="10"/>
  <c r="BE131" i="10"/>
  <c r="BD131" i="10" s="1"/>
  <c r="BF131" i="10"/>
  <c r="BH131" i="10"/>
  <c r="BG131" i="10" s="1"/>
  <c r="BI131" i="10"/>
  <c r="BK131" i="10"/>
  <c r="BJ131" i="10" s="1"/>
  <c r="BL131" i="10"/>
  <c r="BN131" i="10"/>
  <c r="BM131" i="10" s="1"/>
  <c r="BO131" i="10"/>
  <c r="BP131" i="10"/>
  <c r="BQ131" i="10"/>
  <c r="BR131" i="10"/>
  <c r="BS131" i="10"/>
  <c r="BT131" i="10"/>
  <c r="BU131" i="10"/>
  <c r="BW131" i="10"/>
  <c r="BV131" i="10" s="1"/>
  <c r="BX131" i="10"/>
  <c r="BY131" i="10"/>
  <c r="BZ131" i="10"/>
  <c r="CA131" i="10"/>
  <c r="CB131" i="10"/>
  <c r="CC131" i="10"/>
  <c r="CD131" i="10"/>
  <c r="BB132" i="10"/>
  <c r="BA132" i="10" s="1"/>
  <c r="BC132" i="10"/>
  <c r="BE132" i="10"/>
  <c r="BD132" i="10" s="1"/>
  <c r="BF132" i="10"/>
  <c r="BH132" i="10"/>
  <c r="BG132" i="10" s="1"/>
  <c r="BI132" i="10"/>
  <c r="BK132" i="10"/>
  <c r="BJ132" i="10" s="1"/>
  <c r="BL132" i="10"/>
  <c r="BN132" i="10"/>
  <c r="BM132" i="10" s="1"/>
  <c r="BO132" i="10"/>
  <c r="BQ132" i="10"/>
  <c r="BP132" i="10" s="1"/>
  <c r="BR132" i="10"/>
  <c r="BS132" i="10"/>
  <c r="BT132" i="10"/>
  <c r="BU132" i="10"/>
  <c r="BV132" i="10"/>
  <c r="BW132" i="10"/>
  <c r="BX132" i="10"/>
  <c r="BZ132" i="10"/>
  <c r="BY132" i="10" s="1"/>
  <c r="CA132" i="10"/>
  <c r="CC132" i="10"/>
  <c r="CB132" i="10" s="1"/>
  <c r="CD132" i="10"/>
  <c r="BB133" i="10"/>
  <c r="BA133" i="10" s="1"/>
  <c r="BC133" i="10"/>
  <c r="BE133" i="10"/>
  <c r="BD133" i="10" s="1"/>
  <c r="BF133" i="10"/>
  <c r="BG133" i="10"/>
  <c r="BH133" i="10"/>
  <c r="BI133" i="10"/>
  <c r="BK133" i="10"/>
  <c r="BJ133" i="10" s="1"/>
  <c r="BL133" i="10"/>
  <c r="BN133" i="10"/>
  <c r="BM133" i="10" s="1"/>
  <c r="BO133" i="10"/>
  <c r="BP133" i="10"/>
  <c r="BQ133" i="10"/>
  <c r="BR133" i="10"/>
  <c r="BT133" i="10"/>
  <c r="BS133" i="10" s="1"/>
  <c r="BU133" i="10"/>
  <c r="BW133" i="10"/>
  <c r="BV133" i="10" s="1"/>
  <c r="BX133" i="10"/>
  <c r="BY133" i="10"/>
  <c r="BZ133" i="10"/>
  <c r="CA133" i="10"/>
  <c r="CC133" i="10"/>
  <c r="CB133" i="10" s="1"/>
  <c r="CD133" i="10"/>
  <c r="BB134" i="10"/>
  <c r="BA134" i="10" s="1"/>
  <c r="BC134" i="10"/>
  <c r="BE134" i="10"/>
  <c r="BD134" i="10" s="1"/>
  <c r="BF134" i="10"/>
  <c r="BH134" i="10"/>
  <c r="BG134" i="10" s="1"/>
  <c r="BI134" i="10"/>
  <c r="BJ134" i="10"/>
  <c r="BK134" i="10"/>
  <c r="BL134" i="10"/>
  <c r="BN134" i="10"/>
  <c r="BM134" i="10" s="1"/>
  <c r="BO134" i="10"/>
  <c r="BQ134" i="10"/>
  <c r="BP134" i="10" s="1"/>
  <c r="BR134" i="10"/>
  <c r="BS134" i="10"/>
  <c r="BT134" i="10"/>
  <c r="BU134" i="10"/>
  <c r="BW134" i="10"/>
  <c r="BV134" i="10" s="1"/>
  <c r="BX134" i="10"/>
  <c r="BZ134" i="10"/>
  <c r="BY134" i="10" s="1"/>
  <c r="CA134" i="10"/>
  <c r="CC134" i="10"/>
  <c r="CB134" i="10" s="1"/>
  <c r="CD134" i="10"/>
  <c r="BB135" i="10"/>
  <c r="BA135" i="10" s="1"/>
  <c r="BC135" i="10"/>
  <c r="BE135" i="10"/>
  <c r="BD135" i="10" s="1"/>
  <c r="BF135" i="10"/>
  <c r="BH135" i="10"/>
  <c r="BG135" i="10" s="1"/>
  <c r="BI135" i="10"/>
  <c r="BK135" i="10"/>
  <c r="BJ135" i="10" s="1"/>
  <c r="BL135" i="10"/>
  <c r="BM135" i="10"/>
  <c r="BN135" i="10"/>
  <c r="BO135" i="10"/>
  <c r="BP135" i="10"/>
  <c r="BQ135" i="10"/>
  <c r="BR135" i="10"/>
  <c r="BT135" i="10"/>
  <c r="BS135" i="10" s="1"/>
  <c r="BU135" i="10"/>
  <c r="BW135" i="10"/>
  <c r="BV135" i="10" s="1"/>
  <c r="BX135" i="10"/>
  <c r="BZ135" i="10"/>
  <c r="BY135" i="10" s="1"/>
  <c r="CA135" i="10"/>
  <c r="CC135" i="10"/>
  <c r="CB135" i="10" s="1"/>
  <c r="CD135" i="10"/>
  <c r="BB136" i="10"/>
  <c r="BA136" i="10" s="1"/>
  <c r="BC136" i="10"/>
  <c r="BE136" i="10"/>
  <c r="BD136" i="10" s="1"/>
  <c r="BF136" i="10"/>
  <c r="BG136" i="10"/>
  <c r="BH136" i="10"/>
  <c r="BI136" i="10"/>
  <c r="BJ136" i="10"/>
  <c r="BK136" i="10"/>
  <c r="BL136" i="10"/>
  <c r="BN136" i="10"/>
  <c r="BM136" i="10" s="1"/>
  <c r="BO136" i="10"/>
  <c r="BQ136" i="10"/>
  <c r="BP136" i="10" s="1"/>
  <c r="BR136" i="10"/>
  <c r="BS136" i="10"/>
  <c r="BT136" i="10"/>
  <c r="BU136" i="10"/>
  <c r="BW136" i="10"/>
  <c r="BV136" i="10" s="1"/>
  <c r="BX136" i="10"/>
  <c r="BZ136" i="10"/>
  <c r="BY136" i="10" s="1"/>
  <c r="CA136" i="10"/>
  <c r="CC136" i="10"/>
  <c r="CB136" i="10" s="1"/>
  <c r="CD136" i="10"/>
  <c r="BB137" i="10"/>
  <c r="BA137" i="10" s="1"/>
  <c r="BC137" i="10"/>
  <c r="BE137" i="10"/>
  <c r="BD137" i="10" s="1"/>
  <c r="BF137" i="10"/>
  <c r="BH137" i="10"/>
  <c r="BG137" i="10" s="1"/>
  <c r="BI137" i="10"/>
  <c r="BK137" i="10"/>
  <c r="BJ137" i="10" s="1"/>
  <c r="BL137" i="10"/>
  <c r="BM137" i="10"/>
  <c r="BN137" i="10"/>
  <c r="BO137" i="10"/>
  <c r="BQ137" i="10"/>
  <c r="BP137" i="10" s="1"/>
  <c r="BR137" i="10"/>
  <c r="BT137" i="10"/>
  <c r="BS137" i="10" s="1"/>
  <c r="BU137" i="10"/>
  <c r="BW137" i="10"/>
  <c r="BV137" i="10" s="1"/>
  <c r="BX137" i="10"/>
  <c r="BZ137" i="10"/>
  <c r="BY137" i="10" s="1"/>
  <c r="CA137" i="10"/>
  <c r="CC137" i="10"/>
  <c r="CB137" i="10" s="1"/>
  <c r="CD137" i="10"/>
  <c r="BB138" i="10"/>
  <c r="BA138" i="10" s="1"/>
  <c r="BC138" i="10"/>
  <c r="BE138" i="10"/>
  <c r="BD138" i="10" s="1"/>
  <c r="BF138" i="10"/>
  <c r="BG138" i="10"/>
  <c r="BH138" i="10"/>
  <c r="BI138" i="10"/>
  <c r="BK138" i="10"/>
  <c r="BJ138" i="10" s="1"/>
  <c r="BL138" i="10"/>
  <c r="BN138" i="10"/>
  <c r="BM138" i="10" s="1"/>
  <c r="BO138" i="10"/>
  <c r="BQ138" i="10"/>
  <c r="BP138" i="10" s="1"/>
  <c r="BR138" i="10"/>
  <c r="BT138" i="10"/>
  <c r="BS138" i="10" s="1"/>
  <c r="BU138" i="10"/>
  <c r="BW138" i="10"/>
  <c r="BV138" i="10" s="1"/>
  <c r="BX138" i="10"/>
  <c r="BZ138" i="10"/>
  <c r="BY138" i="10" s="1"/>
  <c r="CA138" i="10"/>
  <c r="CC138" i="10"/>
  <c r="CB138" i="10" s="1"/>
  <c r="CD138" i="10"/>
  <c r="BA139" i="10"/>
  <c r="BB139" i="10"/>
  <c r="BC139" i="10"/>
  <c r="BE139" i="10"/>
  <c r="BD139" i="10" s="1"/>
  <c r="BF139" i="10"/>
  <c r="BH139" i="10"/>
  <c r="BG139" i="10" s="1"/>
  <c r="BI139" i="10"/>
  <c r="BK139" i="10"/>
  <c r="BJ139" i="10" s="1"/>
  <c r="BL139" i="10"/>
  <c r="BN139" i="10"/>
  <c r="BM139" i="10" s="1"/>
  <c r="BO139" i="10"/>
  <c r="BQ139" i="10"/>
  <c r="BP139" i="10" s="1"/>
  <c r="BR139" i="10"/>
  <c r="BT139" i="10"/>
  <c r="BS139" i="10" s="1"/>
  <c r="BU139" i="10"/>
  <c r="BW139" i="10"/>
  <c r="BV139" i="10" s="1"/>
  <c r="BX139" i="10"/>
  <c r="BY139" i="10"/>
  <c r="BZ139" i="10"/>
  <c r="CA139" i="10"/>
  <c r="CC139" i="10"/>
  <c r="CB139" i="10" s="1"/>
  <c r="CD139" i="10"/>
  <c r="BB140" i="10"/>
  <c r="BA140" i="10" s="1"/>
  <c r="BC140" i="10"/>
  <c r="BE140" i="10"/>
  <c r="BD140" i="10" s="1"/>
  <c r="BF140" i="10"/>
  <c r="BH140" i="10"/>
  <c r="BG140" i="10" s="1"/>
  <c r="BI140" i="10"/>
  <c r="BK140" i="10"/>
  <c r="BJ140" i="10" s="1"/>
  <c r="BL140" i="10"/>
  <c r="BN140" i="10"/>
  <c r="BM140" i="10" s="1"/>
  <c r="BO140" i="10"/>
  <c r="BQ140" i="10"/>
  <c r="BP140" i="10" s="1"/>
  <c r="BR140" i="10"/>
  <c r="BS140" i="10"/>
  <c r="BT140" i="10"/>
  <c r="BU140" i="10"/>
  <c r="BW140" i="10"/>
  <c r="BV140" i="10" s="1"/>
  <c r="BX140" i="10"/>
  <c r="BZ140" i="10"/>
  <c r="BY140" i="10" s="1"/>
  <c r="CA140" i="10"/>
  <c r="CC140" i="10"/>
  <c r="CB140" i="10" s="1"/>
  <c r="CD140" i="10"/>
  <c r="BB141" i="10"/>
  <c r="BA141" i="10" s="1"/>
  <c r="BC141" i="10"/>
  <c r="BE141" i="10"/>
  <c r="BD141" i="10" s="1"/>
  <c r="BF141" i="10"/>
  <c r="BH141" i="10"/>
  <c r="BG141" i="10" s="1"/>
  <c r="BI141" i="10"/>
  <c r="BK141" i="10"/>
  <c r="BJ141" i="10" s="1"/>
  <c r="BL141" i="10"/>
  <c r="BM141" i="10"/>
  <c r="BN141" i="10"/>
  <c r="BO141" i="10"/>
  <c r="BQ141" i="10"/>
  <c r="BP141" i="10" s="1"/>
  <c r="BR141" i="10"/>
  <c r="BT141" i="10"/>
  <c r="BS141" i="10" s="1"/>
  <c r="BU141" i="10"/>
  <c r="BW141" i="10"/>
  <c r="BV141" i="10" s="1"/>
  <c r="BX141" i="10"/>
  <c r="BZ141" i="10"/>
  <c r="BY141" i="10" s="1"/>
  <c r="CA141" i="10"/>
  <c r="CC141" i="10"/>
  <c r="CB141" i="10" s="1"/>
  <c r="CD141" i="10"/>
  <c r="BB142" i="10"/>
  <c r="BA142" i="10" s="1"/>
  <c r="BC142" i="10"/>
  <c r="BE142" i="10"/>
  <c r="BD142" i="10" s="1"/>
  <c r="BF142" i="10"/>
  <c r="BG142" i="10"/>
  <c r="BH142" i="10"/>
  <c r="BI142" i="10"/>
  <c r="BK142" i="10"/>
  <c r="BJ142" i="10" s="1"/>
  <c r="BL142" i="10"/>
  <c r="BN142" i="10"/>
  <c r="BM142" i="10" s="1"/>
  <c r="BO142" i="10"/>
  <c r="BQ142" i="10"/>
  <c r="BP142" i="10" s="1"/>
  <c r="BR142" i="10"/>
  <c r="BT142" i="10"/>
  <c r="BS142" i="10" s="1"/>
  <c r="BU142" i="10"/>
  <c r="BW142" i="10"/>
  <c r="BV142" i="10" s="1"/>
  <c r="BX142" i="10"/>
  <c r="BZ142" i="10"/>
  <c r="BY142" i="10" s="1"/>
  <c r="CA142" i="10"/>
  <c r="CC142" i="10"/>
  <c r="CB142" i="10" s="1"/>
  <c r="CD142" i="10"/>
  <c r="BA143" i="10"/>
  <c r="BB143" i="10"/>
  <c r="BC143" i="10"/>
  <c r="BE143" i="10"/>
  <c r="BD143" i="10" s="1"/>
  <c r="BF143" i="10"/>
  <c r="BH143" i="10"/>
  <c r="BG143" i="10" s="1"/>
  <c r="BI143" i="10"/>
  <c r="BK143" i="10"/>
  <c r="BJ143" i="10" s="1"/>
  <c r="BL143" i="10"/>
  <c r="BN143" i="10"/>
  <c r="BM143" i="10" s="1"/>
  <c r="BO143" i="10"/>
  <c r="BQ143" i="10"/>
  <c r="BP143" i="10" s="1"/>
  <c r="BR143" i="10"/>
  <c r="BT143" i="10"/>
  <c r="BS143" i="10" s="1"/>
  <c r="BU143" i="10"/>
  <c r="BW143" i="10"/>
  <c r="BV143" i="10" s="1"/>
  <c r="BX143" i="10"/>
  <c r="BY143" i="10"/>
  <c r="BZ143" i="10"/>
  <c r="CA143" i="10"/>
  <c r="CC143" i="10"/>
  <c r="CB143" i="10" s="1"/>
  <c r="CD143" i="10"/>
  <c r="BB144" i="10"/>
  <c r="BA144" i="10" s="1"/>
  <c r="BC144" i="10"/>
  <c r="BE144" i="10"/>
  <c r="BD144" i="10" s="1"/>
  <c r="BF144" i="10"/>
  <c r="BH144" i="10"/>
  <c r="BG144" i="10" s="1"/>
  <c r="BI144" i="10"/>
  <c r="BK144" i="10"/>
  <c r="BJ144" i="10" s="1"/>
  <c r="BL144" i="10"/>
  <c r="BN144" i="10"/>
  <c r="BM144" i="10" s="1"/>
  <c r="BO144" i="10"/>
  <c r="BQ144" i="10"/>
  <c r="BP144" i="10" s="1"/>
  <c r="BR144" i="10"/>
  <c r="BS144" i="10"/>
  <c r="BT144" i="10"/>
  <c r="BU144" i="10"/>
  <c r="BW144" i="10"/>
  <c r="BV144" i="10" s="1"/>
  <c r="BX144" i="10"/>
  <c r="BZ144" i="10"/>
  <c r="BY144" i="10" s="1"/>
  <c r="CA144" i="10"/>
  <c r="CC144" i="10"/>
  <c r="CB144" i="10" s="1"/>
  <c r="CD144" i="10"/>
  <c r="BB145" i="10"/>
  <c r="BA145" i="10" s="1"/>
  <c r="BC145" i="10"/>
  <c r="BE145" i="10"/>
  <c r="BD145" i="10" s="1"/>
  <c r="BF145" i="10"/>
  <c r="BH145" i="10"/>
  <c r="BG145" i="10" s="1"/>
  <c r="BI145" i="10"/>
  <c r="BJ145" i="10"/>
  <c r="BK145" i="10"/>
  <c r="BL145" i="10"/>
  <c r="BM145" i="10"/>
  <c r="BN145" i="10"/>
  <c r="BO145" i="10"/>
  <c r="BQ145" i="10"/>
  <c r="BP145" i="10" s="1"/>
  <c r="BR145" i="10"/>
  <c r="BT145" i="10"/>
  <c r="BS145" i="10" s="1"/>
  <c r="BU145" i="10"/>
  <c r="BW145" i="10"/>
  <c r="BV145" i="10" s="1"/>
  <c r="BX145" i="10"/>
  <c r="BZ145" i="10"/>
  <c r="BY145" i="10" s="1"/>
  <c r="CA145" i="10"/>
  <c r="CC145" i="10"/>
  <c r="CB145" i="10" s="1"/>
  <c r="CD145" i="10"/>
  <c r="BB146" i="10"/>
  <c r="BA146" i="10" s="1"/>
  <c r="BC146" i="10"/>
  <c r="BD146" i="10"/>
  <c r="BE146" i="10"/>
  <c r="BF146" i="10"/>
  <c r="BG146" i="10"/>
  <c r="BH146" i="10"/>
  <c r="BI146" i="10"/>
  <c r="BK146" i="10"/>
  <c r="BJ146" i="10" s="1"/>
  <c r="BL146" i="10"/>
  <c r="BN146" i="10"/>
  <c r="BM146" i="10" s="1"/>
  <c r="BO146" i="10"/>
  <c r="BP146" i="10"/>
  <c r="BQ146" i="10"/>
  <c r="BR146" i="10"/>
  <c r="BT146" i="10"/>
  <c r="BS146" i="10" s="1"/>
  <c r="BU146" i="10"/>
  <c r="BW146" i="10"/>
  <c r="BV146" i="10" s="1"/>
  <c r="BX146" i="10"/>
  <c r="BZ146" i="10"/>
  <c r="BY146" i="10" s="1"/>
  <c r="CA146" i="10"/>
  <c r="CB146" i="10"/>
  <c r="CC146" i="10"/>
  <c r="CD146" i="10"/>
  <c r="BA147" i="10"/>
  <c r="BB147" i="10"/>
  <c r="BC147" i="10"/>
  <c r="BE147" i="10"/>
  <c r="BD147" i="10" s="1"/>
  <c r="BF147" i="10"/>
  <c r="BH147" i="10"/>
  <c r="BG147" i="10" s="1"/>
  <c r="BI147" i="10"/>
  <c r="BK147" i="10"/>
  <c r="BJ147" i="10" s="1"/>
  <c r="BL147" i="10"/>
  <c r="BM147" i="10"/>
  <c r="BN147" i="10"/>
  <c r="BO147" i="10"/>
  <c r="BQ147" i="10"/>
  <c r="BP147" i="10" s="1"/>
  <c r="BR147" i="10"/>
  <c r="BT147" i="10"/>
  <c r="BS147" i="10" s="1"/>
  <c r="BU147" i="10"/>
  <c r="BV147" i="10"/>
  <c r="BW147" i="10"/>
  <c r="BX147" i="10"/>
  <c r="BY147" i="10"/>
  <c r="BZ147" i="10"/>
  <c r="CA147" i="10"/>
  <c r="CC147" i="10"/>
  <c r="CB147" i="10" s="1"/>
  <c r="CD147" i="10"/>
  <c r="BB148" i="10"/>
  <c r="BA148" i="10" s="1"/>
  <c r="BC148" i="10"/>
  <c r="BE148" i="10"/>
  <c r="BD148" i="10" s="1"/>
  <c r="BF148" i="10"/>
  <c r="BG148" i="10"/>
  <c r="BH148" i="10"/>
  <c r="BI148" i="10"/>
  <c r="BK148" i="10"/>
  <c r="BJ148" i="10" s="1"/>
  <c r="BL148" i="10"/>
  <c r="BN148" i="10"/>
  <c r="BM148" i="10" s="1"/>
  <c r="BO148" i="10"/>
  <c r="BP148" i="10"/>
  <c r="BQ148" i="10"/>
  <c r="BR148" i="10"/>
  <c r="BS148" i="10"/>
  <c r="BT148" i="10"/>
  <c r="BU148" i="10"/>
  <c r="BW148" i="10"/>
  <c r="BV148" i="10" s="1"/>
  <c r="BX148" i="10"/>
  <c r="BZ148" i="10"/>
  <c r="BY148" i="10" s="1"/>
  <c r="CA148" i="10"/>
  <c r="CC148" i="10"/>
  <c r="CB148" i="10" s="1"/>
  <c r="CD148" i="10"/>
  <c r="BA149" i="10"/>
  <c r="BB149" i="10"/>
  <c r="BC149" i="10"/>
  <c r="BE149" i="10"/>
  <c r="BD149" i="10" s="1"/>
  <c r="BF149" i="10"/>
  <c r="BH149" i="10"/>
  <c r="BG149" i="10" s="1"/>
  <c r="BI149" i="10"/>
  <c r="BJ149" i="10"/>
  <c r="BK149" i="10"/>
  <c r="BL149" i="10"/>
  <c r="BM149" i="10"/>
  <c r="BN149" i="10"/>
  <c r="BO149" i="10"/>
  <c r="BQ149" i="10"/>
  <c r="BP149" i="10" s="1"/>
  <c r="BR149" i="10"/>
  <c r="BT149" i="10"/>
  <c r="BS149" i="10" s="1"/>
  <c r="BU149" i="10"/>
  <c r="BW149" i="10"/>
  <c r="BV149" i="10" s="1"/>
  <c r="BX149" i="10"/>
  <c r="BY149" i="10"/>
  <c r="BZ149" i="10"/>
  <c r="CA149" i="10"/>
  <c r="CC149" i="10"/>
  <c r="CB149" i="10" s="1"/>
  <c r="CD149" i="10"/>
  <c r="BB150" i="10"/>
  <c r="BA150" i="10" s="1"/>
  <c r="BC150" i="10"/>
  <c r="BE150" i="10"/>
  <c r="BD150" i="10" s="1"/>
  <c r="BF150" i="10"/>
  <c r="BG150" i="10"/>
  <c r="BH150" i="10"/>
  <c r="BI150" i="10"/>
  <c r="BK150" i="10"/>
  <c r="BJ150" i="10" s="1"/>
  <c r="BL150" i="10"/>
  <c r="BN150" i="10"/>
  <c r="BM150" i="10" s="1"/>
  <c r="BO150" i="10"/>
  <c r="BQ150" i="10"/>
  <c r="BP150" i="10" s="1"/>
  <c r="BR150" i="10"/>
  <c r="BT150" i="10"/>
  <c r="BS150" i="10" s="1"/>
  <c r="BU150" i="10"/>
  <c r="BW150" i="10"/>
  <c r="BV150" i="10" s="1"/>
  <c r="BX150" i="10"/>
  <c r="BZ150" i="10"/>
  <c r="BY150" i="10" s="1"/>
  <c r="CA150" i="10"/>
  <c r="CB150" i="10"/>
  <c r="CC150" i="10"/>
  <c r="CD150" i="10"/>
  <c r="BB151" i="10"/>
  <c r="BA151" i="10" s="1"/>
  <c r="BC151" i="10"/>
  <c r="BE151" i="10"/>
  <c r="BD151" i="10" s="1"/>
  <c r="BF151" i="10"/>
  <c r="BH151" i="10"/>
  <c r="BG151" i="10" s="1"/>
  <c r="BI151" i="10"/>
  <c r="BJ151" i="10"/>
  <c r="BK151" i="10"/>
  <c r="BL151" i="10"/>
  <c r="BN151" i="10"/>
  <c r="BM151" i="10" s="1"/>
  <c r="BO151" i="10"/>
  <c r="BQ151" i="10"/>
  <c r="BP151" i="10" s="1"/>
  <c r="BR151" i="10"/>
  <c r="BT151" i="10"/>
  <c r="BS151" i="10" s="1"/>
  <c r="BU151" i="10"/>
  <c r="BV151" i="10"/>
  <c r="BW151" i="10"/>
  <c r="BX151" i="10"/>
  <c r="BZ151" i="10"/>
  <c r="BY151" i="10" s="1"/>
  <c r="CA151" i="10"/>
  <c r="CC151" i="10"/>
  <c r="CB151" i="10" s="1"/>
  <c r="CD151" i="10"/>
  <c r="BB152" i="10"/>
  <c r="BA152" i="10" s="1"/>
  <c r="BC152" i="10"/>
  <c r="BD152" i="10"/>
  <c r="BE152" i="10"/>
  <c r="BF152" i="10"/>
  <c r="BH152" i="10"/>
  <c r="BG152" i="10" s="1"/>
  <c r="BI152" i="10"/>
  <c r="BK152" i="10"/>
  <c r="BJ152" i="10" s="1"/>
  <c r="BL152" i="10"/>
  <c r="BN152" i="10"/>
  <c r="BM152" i="10" s="1"/>
  <c r="BO152" i="10"/>
  <c r="BP152" i="10"/>
  <c r="BQ152" i="10"/>
  <c r="BR152" i="10"/>
  <c r="BT152" i="10"/>
  <c r="BS152" i="10" s="1"/>
  <c r="BU152" i="10"/>
  <c r="BW152" i="10"/>
  <c r="BV152" i="10" s="1"/>
  <c r="BX152" i="10"/>
  <c r="BZ152" i="10"/>
  <c r="BY152" i="10" s="1"/>
  <c r="CA152" i="10"/>
  <c r="CB152" i="10"/>
  <c r="CC152" i="10"/>
  <c r="CD152" i="10"/>
  <c r="BB153" i="10"/>
  <c r="BA153" i="10" s="1"/>
  <c r="BC153" i="10"/>
  <c r="BE153" i="10"/>
  <c r="BD153" i="10" s="1"/>
  <c r="BF153" i="10"/>
  <c r="BH153" i="10"/>
  <c r="BG153" i="10" s="1"/>
  <c r="BI153" i="10"/>
  <c r="BJ153" i="10"/>
  <c r="BK153" i="10"/>
  <c r="BL153" i="10"/>
  <c r="BN153" i="10"/>
  <c r="BM153" i="10" s="1"/>
  <c r="BO153" i="10"/>
  <c r="BQ153" i="10"/>
  <c r="BP153" i="10" s="1"/>
  <c r="BR153" i="10"/>
  <c r="BT153" i="10"/>
  <c r="BS153" i="10" s="1"/>
  <c r="BU153" i="10"/>
  <c r="BV153" i="10"/>
  <c r="BW153" i="10"/>
  <c r="BX153" i="10"/>
  <c r="BZ153" i="10"/>
  <c r="BY153" i="10" s="1"/>
  <c r="CA153" i="10"/>
  <c r="CC153" i="10"/>
  <c r="CB153" i="10" s="1"/>
  <c r="CD153" i="10"/>
  <c r="BB154" i="10"/>
  <c r="BA154" i="10" s="1"/>
  <c r="BC154" i="10"/>
  <c r="BD154" i="10"/>
  <c r="BE154" i="10"/>
  <c r="BF154" i="10"/>
  <c r="BH154" i="10"/>
  <c r="BG154" i="10" s="1"/>
  <c r="BI154" i="10"/>
  <c r="BK154" i="10"/>
  <c r="BJ154" i="10" s="1"/>
  <c r="BL154" i="10"/>
  <c r="BN154" i="10"/>
  <c r="BM154" i="10" s="1"/>
  <c r="BO154" i="10"/>
  <c r="BP154" i="10"/>
  <c r="BQ154" i="10"/>
  <c r="BR154" i="10"/>
  <c r="BT154" i="10"/>
  <c r="BS154" i="10" s="1"/>
  <c r="BU154" i="10"/>
  <c r="BW154" i="10"/>
  <c r="BV154" i="10" s="1"/>
  <c r="BX154" i="10"/>
  <c r="BZ154" i="10"/>
  <c r="BY154" i="10" s="1"/>
  <c r="CA154" i="10"/>
  <c r="CB154" i="10"/>
  <c r="CC154" i="10"/>
  <c r="CD154" i="10"/>
  <c r="BB155" i="10"/>
  <c r="BA155" i="10" s="1"/>
  <c r="BC155" i="10"/>
  <c r="BE155" i="10"/>
  <c r="BD155" i="10" s="1"/>
  <c r="BF155" i="10"/>
  <c r="BH155" i="10"/>
  <c r="BG155" i="10" s="1"/>
  <c r="BI155" i="10"/>
  <c r="BJ155" i="10"/>
  <c r="BK155" i="10"/>
  <c r="BL155" i="10"/>
  <c r="BN155" i="10"/>
  <c r="BM155" i="10" s="1"/>
  <c r="BO155" i="10"/>
  <c r="BQ155" i="10"/>
  <c r="BP155" i="10" s="1"/>
  <c r="BR155" i="10"/>
  <c r="BT155" i="10"/>
  <c r="BS155" i="10" s="1"/>
  <c r="BU155" i="10"/>
  <c r="BV155" i="10"/>
  <c r="BW155" i="10"/>
  <c r="BX155" i="10"/>
  <c r="BZ155" i="10"/>
  <c r="BY155" i="10" s="1"/>
  <c r="CA155" i="10"/>
  <c r="CC155" i="10"/>
  <c r="CB155" i="10" s="1"/>
  <c r="CD155" i="10"/>
  <c r="BB156" i="10"/>
  <c r="BA156" i="10" s="1"/>
  <c r="BC156" i="10"/>
  <c r="BD156" i="10"/>
  <c r="BE156" i="10"/>
  <c r="BF156" i="10"/>
  <c r="BH156" i="10"/>
  <c r="BG156" i="10" s="1"/>
  <c r="BI156" i="10"/>
  <c r="BK156" i="10"/>
  <c r="BJ156" i="10" s="1"/>
  <c r="BL156" i="10"/>
  <c r="BN156" i="10"/>
  <c r="BM156" i="10" s="1"/>
  <c r="BO156" i="10"/>
  <c r="BP156" i="10"/>
  <c r="BQ156" i="10"/>
  <c r="BR156" i="10"/>
  <c r="BT156" i="10"/>
  <c r="BS156" i="10" s="1"/>
  <c r="BU156" i="10"/>
  <c r="BW156" i="10"/>
  <c r="BV156" i="10" s="1"/>
  <c r="BX156" i="10"/>
  <c r="BZ156" i="10"/>
  <c r="BY156" i="10" s="1"/>
  <c r="CA156" i="10"/>
  <c r="CB156" i="10"/>
  <c r="CC156" i="10"/>
  <c r="CD156" i="10"/>
  <c r="BB157" i="10"/>
  <c r="BA157" i="10" s="1"/>
  <c r="BC157" i="10"/>
  <c r="BE157" i="10"/>
  <c r="BD157" i="10" s="1"/>
  <c r="BF157" i="10"/>
  <c r="BH157" i="10"/>
  <c r="BG157" i="10" s="1"/>
  <c r="BI157" i="10"/>
  <c r="BJ157" i="10"/>
  <c r="BK157" i="10"/>
  <c r="BL157" i="10"/>
  <c r="BN157" i="10"/>
  <c r="BM157" i="10" s="1"/>
  <c r="BO157" i="10"/>
  <c r="BQ157" i="10"/>
  <c r="BP157" i="10" s="1"/>
  <c r="BR157" i="10"/>
  <c r="BT157" i="10"/>
  <c r="BS157" i="10" s="1"/>
  <c r="BU157" i="10"/>
  <c r="BV157" i="10"/>
  <c r="BW157" i="10"/>
  <c r="BX157" i="10"/>
  <c r="BZ157" i="10"/>
  <c r="BY157" i="10" s="1"/>
  <c r="CA157" i="10"/>
  <c r="CC157" i="10"/>
  <c r="CB157" i="10" s="1"/>
  <c r="CD157" i="10"/>
  <c r="BB158" i="10"/>
  <c r="BA158" i="10" s="1"/>
  <c r="BC158" i="10"/>
  <c r="BD158" i="10"/>
  <c r="BE158" i="10"/>
  <c r="BF158" i="10"/>
  <c r="BH158" i="10"/>
  <c r="BG158" i="10" s="1"/>
  <c r="BI158" i="10"/>
  <c r="BK158" i="10"/>
  <c r="BJ158" i="10" s="1"/>
  <c r="BL158" i="10"/>
  <c r="BN158" i="10"/>
  <c r="BM158" i="10" s="1"/>
  <c r="BO158" i="10"/>
  <c r="BP158" i="10"/>
  <c r="BQ158" i="10"/>
  <c r="BR158" i="10"/>
  <c r="BT158" i="10"/>
  <c r="BS158" i="10" s="1"/>
  <c r="BU158" i="10"/>
  <c r="BW158" i="10"/>
  <c r="BV158" i="10" s="1"/>
  <c r="BX158" i="10"/>
  <c r="BZ158" i="10"/>
  <c r="BY158" i="10" s="1"/>
  <c r="CA158" i="10"/>
  <c r="CB158" i="10"/>
  <c r="CC158" i="10"/>
  <c r="CD158" i="10"/>
  <c r="BB159" i="10"/>
  <c r="BA159" i="10" s="1"/>
  <c r="BC159" i="10"/>
  <c r="BE159" i="10"/>
  <c r="BD159" i="10" s="1"/>
  <c r="BF159" i="10"/>
  <c r="BH159" i="10"/>
  <c r="BG159" i="10" s="1"/>
  <c r="BI159" i="10"/>
  <c r="BJ159" i="10"/>
  <c r="BK159" i="10"/>
  <c r="BL159" i="10"/>
  <c r="BN159" i="10"/>
  <c r="BM159" i="10" s="1"/>
  <c r="BO159" i="10"/>
  <c r="BQ159" i="10"/>
  <c r="BP159" i="10" s="1"/>
  <c r="BR159" i="10"/>
  <c r="BT159" i="10"/>
  <c r="BS159" i="10" s="1"/>
  <c r="BU159" i="10"/>
  <c r="BV159" i="10"/>
  <c r="BW159" i="10"/>
  <c r="BX159" i="10"/>
  <c r="BZ159" i="10"/>
  <c r="BY159" i="10" s="1"/>
  <c r="CA159" i="10"/>
  <c r="CC159" i="10"/>
  <c r="CB159" i="10" s="1"/>
  <c r="CD159" i="10"/>
  <c r="BB160" i="10"/>
  <c r="BA160" i="10" s="1"/>
  <c r="BC160" i="10"/>
  <c r="BD160" i="10"/>
  <c r="BE160" i="10"/>
  <c r="BF160" i="10"/>
  <c r="BH160" i="10"/>
  <c r="BG160" i="10" s="1"/>
  <c r="BI160" i="10"/>
  <c r="BK160" i="10"/>
  <c r="BJ160" i="10" s="1"/>
  <c r="BL160" i="10"/>
  <c r="BN160" i="10"/>
  <c r="BM160" i="10" s="1"/>
  <c r="BO160" i="10"/>
  <c r="BP160" i="10"/>
  <c r="BQ160" i="10"/>
  <c r="BR160" i="10"/>
  <c r="BT160" i="10"/>
  <c r="BS160" i="10" s="1"/>
  <c r="BU160" i="10"/>
  <c r="BW160" i="10"/>
  <c r="BV160" i="10" s="1"/>
  <c r="BX160" i="10"/>
  <c r="BZ160" i="10"/>
  <c r="BY160" i="10" s="1"/>
  <c r="CA160" i="10"/>
  <c r="CB160" i="10"/>
  <c r="CC160" i="10"/>
  <c r="CD160" i="10"/>
  <c r="BB161" i="10"/>
  <c r="BA161" i="10" s="1"/>
  <c r="BC161" i="10"/>
  <c r="BE161" i="10"/>
  <c r="BD161" i="10" s="1"/>
  <c r="BF161" i="10"/>
  <c r="BH161" i="10"/>
  <c r="BG161" i="10" s="1"/>
  <c r="BI161" i="10"/>
  <c r="BJ161" i="10"/>
  <c r="BK161" i="10"/>
  <c r="BL161" i="10"/>
  <c r="BM161" i="10"/>
  <c r="BN161" i="10"/>
  <c r="BO161" i="10"/>
  <c r="BQ161" i="10"/>
  <c r="BP161" i="10" s="1"/>
  <c r="BR161" i="10"/>
  <c r="BT161" i="10"/>
  <c r="BS161" i="10" s="1"/>
  <c r="BU161" i="10"/>
  <c r="BW161" i="10"/>
  <c r="BV161" i="10" s="1"/>
  <c r="BX161" i="10"/>
  <c r="BZ161" i="10"/>
  <c r="BY161" i="10" s="1"/>
  <c r="CA161" i="10"/>
  <c r="CC161" i="10"/>
  <c r="CB161" i="10" s="1"/>
  <c r="CD161" i="10"/>
  <c r="BB5" i="10"/>
  <c r="BA5" i="10" s="1"/>
  <c r="BC5" i="10"/>
  <c r="BE5" i="10"/>
  <c r="BF5" i="10"/>
  <c r="BH5" i="10"/>
  <c r="BG5" i="10" s="1"/>
  <c r="BI5" i="10"/>
  <c r="BK5" i="10"/>
  <c r="BJ5" i="10" s="1"/>
  <c r="BL5" i="10"/>
  <c r="BN5" i="10"/>
  <c r="BM5" i="10" s="1"/>
  <c r="BO5" i="10"/>
  <c r="BQ5" i="10"/>
  <c r="BP5" i="10" s="1"/>
  <c r="BR5" i="10"/>
  <c r="BT5" i="10"/>
  <c r="BS5" i="10" s="1"/>
  <c r="BU5" i="10"/>
  <c r="BW5" i="10"/>
  <c r="BV5" i="10" s="1"/>
  <c r="BX5" i="10"/>
  <c r="BZ5" i="10"/>
  <c r="BY5" i="10" s="1"/>
  <c r="CA5" i="10"/>
  <c r="CC5" i="10"/>
  <c r="CD5" i="10"/>
  <c r="BB6" i="10"/>
  <c r="BA6" i="10" s="1"/>
  <c r="BC6" i="10"/>
  <c r="BE6" i="10"/>
  <c r="BD6" i="10" s="1"/>
  <c r="BF6" i="10"/>
  <c r="BH6" i="10"/>
  <c r="BG6" i="10" s="1"/>
  <c r="BI6" i="10"/>
  <c r="BK6" i="10"/>
  <c r="BJ6" i="10" s="1"/>
  <c r="BL6" i="10"/>
  <c r="BN6" i="10"/>
  <c r="BM6" i="10" s="1"/>
  <c r="BO6" i="10"/>
  <c r="BQ6" i="10"/>
  <c r="BP6" i="10" s="1"/>
  <c r="BR6" i="10"/>
  <c r="BT6" i="10"/>
  <c r="BS6" i="10" s="1"/>
  <c r="BU6" i="10"/>
  <c r="BW6" i="10"/>
  <c r="BV6" i="10" s="1"/>
  <c r="BX6" i="10"/>
  <c r="BZ6" i="10"/>
  <c r="BY6" i="10" s="1"/>
  <c r="CA6" i="10"/>
  <c r="CC6" i="10"/>
  <c r="CB6" i="10" s="1"/>
  <c r="CD6" i="10"/>
  <c r="BB7" i="10"/>
  <c r="BA7" i="10" s="1"/>
  <c r="BC7" i="10"/>
  <c r="BD7" i="10"/>
  <c r="BE7" i="10"/>
  <c r="BF7" i="10"/>
  <c r="BH7" i="10"/>
  <c r="BG7" i="10" s="1"/>
  <c r="BI7" i="10"/>
  <c r="BK7" i="10"/>
  <c r="BJ7" i="10" s="1"/>
  <c r="BL7" i="10"/>
  <c r="BN7" i="10"/>
  <c r="BM7" i="10" s="1"/>
  <c r="BO7" i="10"/>
  <c r="BQ7" i="10"/>
  <c r="BP7" i="10" s="1"/>
  <c r="BR7" i="10"/>
  <c r="BT7" i="10"/>
  <c r="BS7" i="10" s="1"/>
  <c r="BU7" i="10"/>
  <c r="BW7" i="10"/>
  <c r="BV7" i="10" s="1"/>
  <c r="BX7" i="10"/>
  <c r="BZ7" i="10"/>
  <c r="BY7" i="10" s="1"/>
  <c r="CA7" i="10"/>
  <c r="CB7" i="10"/>
  <c r="CC7" i="10"/>
  <c r="CD7" i="10"/>
  <c r="BB8" i="10"/>
  <c r="BA8" i="10" s="1"/>
  <c r="BC8" i="10"/>
  <c r="BE8" i="10"/>
  <c r="BD8" i="10" s="1"/>
  <c r="BF8" i="10"/>
  <c r="BH8" i="10"/>
  <c r="BG8" i="10" s="1"/>
  <c r="BI8" i="10"/>
  <c r="BJ8" i="10"/>
  <c r="BK8" i="10"/>
  <c r="BL8" i="10"/>
  <c r="BN8" i="10"/>
  <c r="BM8" i="10" s="1"/>
  <c r="BO8" i="10"/>
  <c r="BQ8" i="10"/>
  <c r="BP8" i="10" s="1"/>
  <c r="BR8" i="10"/>
  <c r="BT8" i="10"/>
  <c r="BS8" i="10" s="1"/>
  <c r="BU8" i="10"/>
  <c r="BW8" i="10"/>
  <c r="BV8" i="10" s="1"/>
  <c r="BX8" i="10"/>
  <c r="BZ8" i="10"/>
  <c r="BY8" i="10" s="1"/>
  <c r="CA8" i="10"/>
  <c r="CC8" i="10"/>
  <c r="CB8" i="10" s="1"/>
  <c r="CD8" i="10"/>
  <c r="BA9" i="10"/>
  <c r="BB9" i="10"/>
  <c r="BC9" i="10"/>
  <c r="BE9" i="10"/>
  <c r="BD9" i="10" s="1"/>
  <c r="BF9" i="10"/>
  <c r="BH9" i="10"/>
  <c r="BG9" i="10" s="1"/>
  <c r="BI9" i="10"/>
  <c r="BK9" i="10"/>
  <c r="BJ9" i="10" s="1"/>
  <c r="BL9" i="10"/>
  <c r="BN9" i="10"/>
  <c r="BM9" i="10" s="1"/>
  <c r="BO9" i="10"/>
  <c r="BQ9" i="10"/>
  <c r="BP9" i="10" s="1"/>
  <c r="BR9" i="10"/>
  <c r="BT9" i="10"/>
  <c r="BS9" i="10" s="1"/>
  <c r="BU9" i="10"/>
  <c r="BW9" i="10"/>
  <c r="BV9" i="10" s="1"/>
  <c r="BX9" i="10"/>
  <c r="BY9" i="10"/>
  <c r="BZ9" i="10"/>
  <c r="CA9" i="10"/>
  <c r="CC9" i="10"/>
  <c r="CB9" i="10" s="1"/>
  <c r="CD9" i="10"/>
  <c r="BB10" i="10"/>
  <c r="BA10" i="10" s="1"/>
  <c r="BC10" i="10"/>
  <c r="BE10" i="10"/>
  <c r="BD10" i="10" s="1"/>
  <c r="BF10" i="10"/>
  <c r="BH10" i="10"/>
  <c r="BG10" i="10" s="1"/>
  <c r="BI10" i="10"/>
  <c r="BK10" i="10"/>
  <c r="BJ10" i="10" s="1"/>
  <c r="BL10" i="10"/>
  <c r="BN10" i="10"/>
  <c r="BM10" i="10" s="1"/>
  <c r="BO10" i="10"/>
  <c r="BQ10" i="10"/>
  <c r="BP10" i="10" s="1"/>
  <c r="BR10" i="10"/>
  <c r="BS10" i="10"/>
  <c r="BT10" i="10"/>
  <c r="BU10" i="10"/>
  <c r="BW10" i="10"/>
  <c r="BV10" i="10" s="1"/>
  <c r="BX10" i="10"/>
  <c r="BZ10" i="10"/>
  <c r="BY10" i="10" s="1"/>
  <c r="CA10" i="10"/>
  <c r="CC10" i="10"/>
  <c r="CB10" i="10" s="1"/>
  <c r="CD10" i="10"/>
  <c r="BB11" i="10"/>
  <c r="BA11" i="10" s="1"/>
  <c r="BC11" i="10"/>
  <c r="BE11" i="10"/>
  <c r="BD11" i="10" s="1"/>
  <c r="BF11" i="10"/>
  <c r="BH11" i="10"/>
  <c r="BG11" i="10" s="1"/>
  <c r="BI11" i="10"/>
  <c r="BK11" i="10"/>
  <c r="BJ11" i="10" s="1"/>
  <c r="BL11" i="10"/>
  <c r="BM11" i="10"/>
  <c r="BN11" i="10"/>
  <c r="BO11" i="10"/>
  <c r="BQ11" i="10"/>
  <c r="BP11" i="10" s="1"/>
  <c r="BR11" i="10"/>
  <c r="BT11" i="10"/>
  <c r="BS11" i="10" s="1"/>
  <c r="BU11" i="10"/>
  <c r="BW11" i="10"/>
  <c r="BV11" i="10" s="1"/>
  <c r="BX11" i="10"/>
  <c r="BZ11" i="10"/>
  <c r="BY11" i="10" s="1"/>
  <c r="CA11" i="10"/>
  <c r="CC11" i="10"/>
  <c r="CB11" i="10" s="1"/>
  <c r="CD11" i="10"/>
  <c r="BB12" i="10"/>
  <c r="BA12" i="10" s="1"/>
  <c r="BC12" i="10"/>
  <c r="BE12" i="10"/>
  <c r="BD12" i="10" s="1"/>
  <c r="BF12" i="10"/>
  <c r="BG12" i="10"/>
  <c r="BH12" i="10"/>
  <c r="BI12" i="10"/>
  <c r="BK12" i="10"/>
  <c r="BJ12" i="10" s="1"/>
  <c r="BL12" i="10"/>
  <c r="BN12" i="10"/>
  <c r="BM12" i="10" s="1"/>
  <c r="BO12" i="10"/>
  <c r="BQ12" i="10"/>
  <c r="BP12" i="10" s="1"/>
  <c r="BR12" i="10"/>
  <c r="BT12" i="10"/>
  <c r="BS12" i="10" s="1"/>
  <c r="BU12" i="10"/>
  <c r="BW12" i="10"/>
  <c r="BV12" i="10" s="1"/>
  <c r="BX12" i="10"/>
  <c r="BZ12" i="10"/>
  <c r="BY12" i="10" s="1"/>
  <c r="CA12" i="10"/>
  <c r="CC12" i="10"/>
  <c r="CB12" i="10" s="1"/>
  <c r="CD12" i="10"/>
  <c r="BA13" i="10"/>
  <c r="BB13" i="10"/>
  <c r="BC13" i="10"/>
  <c r="BE13" i="10"/>
  <c r="BD13" i="10" s="1"/>
  <c r="BF13" i="10"/>
  <c r="BH13" i="10"/>
  <c r="BG13" i="10" s="1"/>
  <c r="BI13" i="10"/>
  <c r="BK13" i="10"/>
  <c r="BJ13" i="10" s="1"/>
  <c r="BL13" i="10"/>
  <c r="BN13" i="10"/>
  <c r="BM13" i="10" s="1"/>
  <c r="BO13" i="10"/>
  <c r="BQ13" i="10"/>
  <c r="BP13" i="10" s="1"/>
  <c r="BR13" i="10"/>
  <c r="BT13" i="10"/>
  <c r="BS13" i="10" s="1"/>
  <c r="BU13" i="10"/>
  <c r="BW13" i="10"/>
  <c r="BV13" i="10" s="1"/>
  <c r="BX13" i="10"/>
  <c r="BY13" i="10"/>
  <c r="BZ13" i="10"/>
  <c r="CA13" i="10"/>
  <c r="CC13" i="10"/>
  <c r="CB13" i="10" s="1"/>
  <c r="CD13" i="10"/>
  <c r="BB14" i="10"/>
  <c r="BA14" i="10" s="1"/>
  <c r="BC14" i="10"/>
  <c r="BE14" i="10"/>
  <c r="BD14" i="10" s="1"/>
  <c r="BF14" i="10"/>
  <c r="BH14" i="10"/>
  <c r="BG14" i="10" s="1"/>
  <c r="BI14" i="10"/>
  <c r="BK14" i="10"/>
  <c r="BJ14" i="10" s="1"/>
  <c r="BL14" i="10"/>
  <c r="BN14" i="10"/>
  <c r="BM14" i="10" s="1"/>
  <c r="BO14" i="10"/>
  <c r="BQ14" i="10"/>
  <c r="BP14" i="10" s="1"/>
  <c r="BR14" i="10"/>
  <c r="BS14" i="10"/>
  <c r="BT14" i="10"/>
  <c r="BU14" i="10"/>
  <c r="BW14" i="10"/>
  <c r="BV14" i="10" s="1"/>
  <c r="BX14" i="10"/>
  <c r="BZ14" i="10"/>
  <c r="BY14" i="10" s="1"/>
  <c r="CA14" i="10"/>
  <c r="CC14" i="10"/>
  <c r="CB14" i="10" s="1"/>
  <c r="CD14" i="10"/>
  <c r="BB15" i="10"/>
  <c r="BA15" i="10" s="1"/>
  <c r="BC15" i="10"/>
  <c r="BE15" i="10"/>
  <c r="BD15" i="10" s="1"/>
  <c r="BF15" i="10"/>
  <c r="BH15" i="10"/>
  <c r="BG15" i="10" s="1"/>
  <c r="BI15" i="10"/>
  <c r="BK15" i="10"/>
  <c r="BJ15" i="10" s="1"/>
  <c r="BL15" i="10"/>
  <c r="BM15" i="10"/>
  <c r="BN15" i="10"/>
  <c r="BO15" i="10"/>
  <c r="BQ15" i="10"/>
  <c r="BP15" i="10" s="1"/>
  <c r="BR15" i="10"/>
  <c r="BT15" i="10"/>
  <c r="BS15" i="10" s="1"/>
  <c r="BU15" i="10"/>
  <c r="BW15" i="10"/>
  <c r="BV15" i="10" s="1"/>
  <c r="BX15" i="10"/>
  <c r="BZ15" i="10"/>
  <c r="BY15" i="10" s="1"/>
  <c r="CA15" i="10"/>
  <c r="CC15" i="10"/>
  <c r="CB15" i="10" s="1"/>
  <c r="CD15" i="10"/>
  <c r="BB16" i="10"/>
  <c r="BA16" i="10" s="1"/>
  <c r="BC16" i="10"/>
  <c r="BE16" i="10"/>
  <c r="BD16" i="10" s="1"/>
  <c r="BF16" i="10"/>
  <c r="BG16" i="10"/>
  <c r="BH16" i="10"/>
  <c r="BI16" i="10"/>
  <c r="BK16" i="10"/>
  <c r="BJ16" i="10" s="1"/>
  <c r="BL16" i="10"/>
  <c r="BN16" i="10"/>
  <c r="BM16" i="10" s="1"/>
  <c r="BO16" i="10"/>
  <c r="BQ16" i="10"/>
  <c r="BP16" i="10" s="1"/>
  <c r="BR16" i="10"/>
  <c r="BT16" i="10"/>
  <c r="BS16" i="10" s="1"/>
  <c r="BU16" i="10"/>
  <c r="BW16" i="10"/>
  <c r="BV16" i="10" s="1"/>
  <c r="BX16" i="10"/>
  <c r="BZ16" i="10"/>
  <c r="BY16" i="10" s="1"/>
  <c r="CA16" i="10"/>
  <c r="CC16" i="10"/>
  <c r="CB16" i="10" s="1"/>
  <c r="CD16" i="10"/>
  <c r="BA17" i="10"/>
  <c r="BB17" i="10"/>
  <c r="BC17" i="10"/>
  <c r="BE17" i="10"/>
  <c r="BD17" i="10" s="1"/>
  <c r="BF17" i="10"/>
  <c r="BH17" i="10"/>
  <c r="BG17" i="10" s="1"/>
  <c r="BI17" i="10"/>
  <c r="BK17" i="10"/>
  <c r="BJ17" i="10" s="1"/>
  <c r="BL17" i="10"/>
  <c r="BN17" i="10"/>
  <c r="BM17" i="10" s="1"/>
  <c r="BO17" i="10"/>
  <c r="BQ17" i="10"/>
  <c r="BP17" i="10" s="1"/>
  <c r="BR17" i="10"/>
  <c r="BS17" i="10"/>
  <c r="BT17" i="10"/>
  <c r="BU17" i="10"/>
  <c r="BW17" i="10"/>
  <c r="BV17" i="10" s="1"/>
  <c r="BX17" i="10"/>
  <c r="BZ17" i="10"/>
  <c r="BY17" i="10" s="1"/>
  <c r="CA17" i="10"/>
  <c r="CB17" i="10"/>
  <c r="CC17" i="10"/>
  <c r="CD17" i="10"/>
  <c r="BA18" i="10"/>
  <c r="BB18" i="10"/>
  <c r="BC18" i="10"/>
  <c r="BE18" i="10"/>
  <c r="BD18" i="10" s="1"/>
  <c r="BF18" i="10"/>
  <c r="BH18" i="10"/>
  <c r="BG18" i="10" s="1"/>
  <c r="BI18" i="10"/>
  <c r="BJ18" i="10"/>
  <c r="BK18" i="10"/>
  <c r="BL18" i="10"/>
  <c r="BN18" i="10"/>
  <c r="BM18" i="10" s="1"/>
  <c r="BO18" i="10"/>
  <c r="BQ18" i="10"/>
  <c r="BP18" i="10" s="1"/>
  <c r="BR18" i="10"/>
  <c r="BT18" i="10"/>
  <c r="BS18" i="10" s="1"/>
  <c r="BU18" i="10"/>
  <c r="BW18" i="10"/>
  <c r="BV18" i="10" s="1"/>
  <c r="BX18" i="10"/>
  <c r="BZ18" i="10"/>
  <c r="BY18" i="10" s="1"/>
  <c r="CA18" i="10"/>
  <c r="CC18" i="10"/>
  <c r="CB18" i="10" s="1"/>
  <c r="CD18" i="10"/>
  <c r="BB19" i="10"/>
  <c r="BA19" i="10" s="1"/>
  <c r="BC19" i="10"/>
  <c r="BE19" i="10"/>
  <c r="BD19" i="10" s="1"/>
  <c r="BF19" i="10"/>
  <c r="BG19" i="10"/>
  <c r="BH19" i="10"/>
  <c r="BI19" i="10"/>
  <c r="BK19" i="10"/>
  <c r="BJ19" i="10" s="1"/>
  <c r="BL19" i="10"/>
  <c r="BN19" i="10"/>
  <c r="BM19" i="10" s="1"/>
  <c r="BO19" i="10"/>
  <c r="BP19" i="10"/>
  <c r="BQ19" i="10"/>
  <c r="BR19" i="10"/>
  <c r="BT19" i="10"/>
  <c r="BS19" i="10" s="1"/>
  <c r="BU19" i="10"/>
  <c r="BW19" i="10"/>
  <c r="BV19" i="10" s="1"/>
  <c r="BX19" i="10"/>
  <c r="BY19" i="10"/>
  <c r="BZ19" i="10"/>
  <c r="CA19" i="10"/>
  <c r="CC19" i="10"/>
  <c r="CB19" i="10" s="1"/>
  <c r="CD19" i="10"/>
  <c r="BB20" i="10"/>
  <c r="BA20" i="10" s="1"/>
  <c r="BC20" i="10"/>
  <c r="BE20" i="10"/>
  <c r="BD20" i="10" s="1"/>
  <c r="BF20" i="10"/>
  <c r="BG20" i="10"/>
  <c r="BH20" i="10"/>
  <c r="BI20" i="10"/>
  <c r="BJ20" i="10"/>
  <c r="BK20" i="10"/>
  <c r="BL20" i="10"/>
  <c r="BN20" i="10"/>
  <c r="BM20" i="10" s="1"/>
  <c r="BO20" i="10"/>
  <c r="BQ20" i="10"/>
  <c r="BP20" i="10" s="1"/>
  <c r="BR20" i="10"/>
  <c r="BS20" i="10"/>
  <c r="BT20" i="10"/>
  <c r="BU20" i="10"/>
  <c r="BV20" i="10"/>
  <c r="BW20" i="10"/>
  <c r="BX20" i="10"/>
  <c r="BY20" i="10"/>
  <c r="BZ20" i="10"/>
  <c r="CA20" i="10"/>
  <c r="CC20" i="10"/>
  <c r="CB20" i="10" s="1"/>
  <c r="CD20" i="10"/>
  <c r="BA21" i="10"/>
  <c r="BB21" i="10"/>
  <c r="BC21" i="10"/>
  <c r="BD21" i="10"/>
  <c r="BE21" i="10"/>
  <c r="BF21" i="10"/>
  <c r="BG21" i="10"/>
  <c r="BH21" i="10"/>
  <c r="BI21" i="10"/>
  <c r="BK21" i="10"/>
  <c r="BJ21" i="10" s="1"/>
  <c r="BL21" i="10"/>
  <c r="BM21" i="10"/>
  <c r="BN21" i="10"/>
  <c r="BO21" i="10"/>
  <c r="BP21" i="10"/>
  <c r="BQ21" i="10"/>
  <c r="BR21" i="10"/>
  <c r="BT21" i="10"/>
  <c r="BS21" i="10" s="1"/>
  <c r="BU21" i="10"/>
  <c r="BW21" i="10"/>
  <c r="BV21" i="10" s="1"/>
  <c r="BX21" i="10"/>
  <c r="BY21" i="10"/>
  <c r="BZ21" i="10"/>
  <c r="CA21" i="10"/>
  <c r="CB21" i="10"/>
  <c r="CC21" i="10"/>
  <c r="CD21" i="10"/>
  <c r="BB22" i="10"/>
  <c r="BA22" i="10" s="1"/>
  <c r="BC22" i="10"/>
  <c r="BE22" i="10"/>
  <c r="BD22" i="10" s="1"/>
  <c r="BF22" i="10"/>
  <c r="BH22" i="10"/>
  <c r="BG22" i="10" s="1"/>
  <c r="BI22" i="10"/>
  <c r="BJ22" i="10"/>
  <c r="BK22" i="10"/>
  <c r="BL22" i="10"/>
  <c r="BN22" i="10"/>
  <c r="BM22" i="10" s="1"/>
  <c r="BO22" i="10"/>
  <c r="BQ22" i="10"/>
  <c r="BP22" i="10" s="1"/>
  <c r="BR22" i="10"/>
  <c r="BS22" i="10"/>
  <c r="BT22" i="10"/>
  <c r="BU22" i="10"/>
  <c r="BW22" i="10"/>
  <c r="BV22" i="10" s="1"/>
  <c r="BX22" i="10"/>
  <c r="BZ22" i="10"/>
  <c r="BY22" i="10" s="1"/>
  <c r="CA22" i="10"/>
  <c r="CC22" i="10"/>
  <c r="CB22" i="10" s="1"/>
  <c r="CD22" i="10"/>
  <c r="BB23" i="10"/>
  <c r="BA23" i="10" s="1"/>
  <c r="BC23" i="10"/>
  <c r="BE23" i="10"/>
  <c r="BD23" i="10" s="1"/>
  <c r="BF23" i="10"/>
  <c r="BH23" i="10"/>
  <c r="BG23" i="10" s="1"/>
  <c r="BI23" i="10"/>
  <c r="BK23" i="10"/>
  <c r="BJ23" i="10" s="1"/>
  <c r="BL23" i="10"/>
  <c r="BM23" i="10"/>
  <c r="BN23" i="10"/>
  <c r="BO23" i="10"/>
  <c r="BP23" i="10"/>
  <c r="BQ23" i="10"/>
  <c r="BR23" i="10"/>
  <c r="BT23" i="10"/>
  <c r="BS23" i="10" s="1"/>
  <c r="BU23" i="10"/>
  <c r="BW23" i="10"/>
  <c r="BV23" i="10" s="1"/>
  <c r="BX23" i="10"/>
  <c r="BZ23" i="10"/>
  <c r="BY23" i="10" s="1"/>
  <c r="CA23" i="10"/>
  <c r="CC23" i="10"/>
  <c r="CB23" i="10" s="1"/>
  <c r="CD23" i="10"/>
  <c r="BA24" i="10"/>
  <c r="BB24" i="10"/>
  <c r="BC24" i="10"/>
  <c r="BE24" i="10"/>
  <c r="BD24" i="10" s="1"/>
  <c r="BF24" i="10"/>
  <c r="BH24" i="10"/>
  <c r="BG24" i="10" s="1"/>
  <c r="BI24" i="10"/>
  <c r="BJ24" i="10"/>
  <c r="BK24" i="10"/>
  <c r="BL24" i="10"/>
  <c r="BM24" i="10"/>
  <c r="BN24" i="10"/>
  <c r="BO24" i="10"/>
  <c r="BQ24" i="10"/>
  <c r="BP24" i="10" s="1"/>
  <c r="BR24" i="10"/>
  <c r="BS24" i="10"/>
  <c r="BT24" i="10"/>
  <c r="BU24" i="10"/>
  <c r="BV24" i="10"/>
  <c r="BW24" i="10"/>
  <c r="BX24" i="10"/>
  <c r="BZ24" i="10"/>
  <c r="BY24" i="10" s="1"/>
  <c r="CA24" i="10"/>
  <c r="CC24" i="10"/>
  <c r="CB24" i="10" s="1"/>
  <c r="CD24" i="10"/>
  <c r="BB25" i="10"/>
  <c r="BA25" i="10" s="1"/>
  <c r="BC25" i="10"/>
  <c r="BE25" i="10"/>
  <c r="BD25" i="10" s="1"/>
  <c r="BF25" i="10"/>
  <c r="BH25" i="10"/>
  <c r="BG25" i="10" s="1"/>
  <c r="BI25" i="10"/>
  <c r="BK25" i="10"/>
  <c r="BJ25" i="10" s="1"/>
  <c r="BL25" i="10"/>
  <c r="BM25" i="10"/>
  <c r="BN25" i="10"/>
  <c r="BO25" i="10"/>
  <c r="BP25" i="10"/>
  <c r="BQ25" i="10"/>
  <c r="BR25" i="10"/>
  <c r="BT25" i="10"/>
  <c r="BS25" i="10" s="1"/>
  <c r="BU25" i="10"/>
  <c r="BW25" i="10"/>
  <c r="BV25" i="10" s="1"/>
  <c r="BX25" i="10"/>
  <c r="BY25" i="10"/>
  <c r="BZ25" i="10"/>
  <c r="CA25" i="10"/>
  <c r="CC25" i="10"/>
  <c r="CB25" i="10" s="1"/>
  <c r="CD25" i="10"/>
  <c r="BB26" i="10"/>
  <c r="BA26" i="10" s="1"/>
  <c r="BC26" i="10"/>
  <c r="BE26" i="10"/>
  <c r="BD26" i="10" s="1"/>
  <c r="BF26" i="10"/>
  <c r="BH26" i="10"/>
  <c r="BG26" i="10" s="1"/>
  <c r="BI26" i="10"/>
  <c r="BK26" i="10"/>
  <c r="BJ26" i="10" s="1"/>
  <c r="BL26" i="10"/>
  <c r="BN26" i="10"/>
  <c r="BM26" i="10" s="1"/>
  <c r="BO26" i="10"/>
  <c r="BQ26" i="10"/>
  <c r="BP26" i="10" s="1"/>
  <c r="BR26" i="10"/>
  <c r="BS26" i="10"/>
  <c r="BT26" i="10"/>
  <c r="BU26" i="10"/>
  <c r="BV26" i="10"/>
  <c r="BW26" i="10"/>
  <c r="BX26" i="10"/>
  <c r="BZ26" i="10"/>
  <c r="BY26" i="10" s="1"/>
  <c r="CA26" i="10"/>
  <c r="CC26" i="10"/>
  <c r="CB26" i="10" s="1"/>
  <c r="CD26" i="10"/>
  <c r="BB27" i="10"/>
  <c r="BA27" i="10" s="1"/>
  <c r="BC27" i="10"/>
  <c r="BE27" i="10"/>
  <c r="BD27" i="10" s="1"/>
  <c r="BF27" i="10"/>
  <c r="BG27" i="10"/>
  <c r="BH27" i="10"/>
  <c r="BI27" i="10"/>
  <c r="BK27" i="10"/>
  <c r="BJ27" i="10" s="1"/>
  <c r="BL27" i="10"/>
  <c r="BN27" i="10"/>
  <c r="BM27" i="10" s="1"/>
  <c r="BO27" i="10"/>
  <c r="BP27" i="10"/>
  <c r="BQ27" i="10"/>
  <c r="BR27" i="10"/>
  <c r="BS27" i="10"/>
  <c r="BT27" i="10"/>
  <c r="BU27" i="10"/>
  <c r="BW27" i="10"/>
  <c r="BV27" i="10" s="1"/>
  <c r="BX27" i="10"/>
  <c r="BY27" i="10"/>
  <c r="BZ27" i="10"/>
  <c r="CA27" i="10"/>
  <c r="CB27" i="10"/>
  <c r="CC27" i="10"/>
  <c r="CD27" i="10"/>
  <c r="BB28" i="10"/>
  <c r="BA28" i="10" s="1"/>
  <c r="BC28" i="10"/>
  <c r="BE28" i="10"/>
  <c r="BD28" i="10" s="1"/>
  <c r="BF28" i="10"/>
  <c r="BH28" i="10"/>
  <c r="BG28" i="10" s="1"/>
  <c r="BI28" i="10"/>
  <c r="BK28" i="10"/>
  <c r="BJ28" i="10" s="1"/>
  <c r="BL28" i="10"/>
  <c r="BN28" i="10"/>
  <c r="BM28" i="10" s="1"/>
  <c r="BO28" i="10"/>
  <c r="BQ28" i="10"/>
  <c r="BP28" i="10" s="1"/>
  <c r="BR28" i="10"/>
  <c r="BS28" i="10"/>
  <c r="BT28" i="10"/>
  <c r="BU28" i="10"/>
  <c r="BV28" i="10"/>
  <c r="BW28" i="10"/>
  <c r="BX28" i="10"/>
  <c r="BZ28" i="10"/>
  <c r="BY28" i="10" s="1"/>
  <c r="CA28" i="10"/>
  <c r="CC28" i="10"/>
  <c r="CB28" i="10" s="1"/>
  <c r="CD28" i="10"/>
  <c r="BA29" i="10"/>
  <c r="BB29" i="10"/>
  <c r="BC29" i="10"/>
  <c r="BE29" i="10"/>
  <c r="BD29" i="10" s="1"/>
  <c r="BF29" i="10"/>
  <c r="BH29" i="10"/>
  <c r="BG29" i="10" s="1"/>
  <c r="BI29" i="10"/>
  <c r="BK29" i="10"/>
  <c r="BJ29" i="10" s="1"/>
  <c r="BL29" i="10"/>
  <c r="BN29" i="10"/>
  <c r="BM29" i="10" s="1"/>
  <c r="BO29" i="10"/>
  <c r="BQ29" i="10"/>
  <c r="BP29" i="10" s="1"/>
  <c r="BR29" i="10"/>
  <c r="BT29" i="10"/>
  <c r="BS29" i="10" s="1"/>
  <c r="BU29" i="10"/>
  <c r="BW29" i="10"/>
  <c r="BV29" i="10" s="1"/>
  <c r="BX29" i="10"/>
  <c r="BY29" i="10"/>
  <c r="BZ29" i="10"/>
  <c r="CA29" i="10"/>
  <c r="CB29" i="10"/>
  <c r="CC29" i="10"/>
  <c r="CD29" i="10"/>
  <c r="BB30" i="10"/>
  <c r="BA30" i="10" s="1"/>
  <c r="BC30" i="10"/>
  <c r="BE30" i="10"/>
  <c r="BD30" i="10" s="1"/>
  <c r="BF30" i="10"/>
  <c r="BG30" i="10"/>
  <c r="BH30" i="10"/>
  <c r="BI30" i="10"/>
  <c r="BJ30" i="10"/>
  <c r="BK30" i="10"/>
  <c r="BL30" i="10"/>
  <c r="BN30" i="10"/>
  <c r="BM30" i="10" s="1"/>
  <c r="BO30" i="10"/>
  <c r="BQ30" i="10"/>
  <c r="BP30" i="10" s="1"/>
  <c r="BR30" i="10"/>
  <c r="BS30" i="10"/>
  <c r="BT30" i="10"/>
  <c r="BU30" i="10"/>
  <c r="BW30" i="10"/>
  <c r="BV30" i="10" s="1"/>
  <c r="BX30" i="10"/>
  <c r="BY30" i="10"/>
  <c r="BZ30" i="10"/>
  <c r="CA30" i="10"/>
  <c r="CC30" i="10"/>
  <c r="CB30" i="10" s="1"/>
  <c r="CD30" i="10"/>
  <c r="BA31" i="10"/>
  <c r="BB31" i="10"/>
  <c r="BC31" i="10"/>
  <c r="BE31" i="10"/>
  <c r="BD31" i="10" s="1"/>
  <c r="BF31" i="10"/>
  <c r="BH31" i="10"/>
  <c r="BG31" i="10" s="1"/>
  <c r="BI31" i="10"/>
  <c r="BK31" i="10"/>
  <c r="BJ31" i="10" s="1"/>
  <c r="BL31" i="10"/>
  <c r="BN31" i="10"/>
  <c r="BM31" i="10" s="1"/>
  <c r="BO31" i="10"/>
  <c r="BP31" i="10"/>
  <c r="BQ31" i="10"/>
  <c r="BR31" i="10"/>
  <c r="BT31" i="10"/>
  <c r="BS31" i="10" s="1"/>
  <c r="BU31" i="10"/>
  <c r="BW31" i="10"/>
  <c r="BV31" i="10" s="1"/>
  <c r="BX31" i="10"/>
  <c r="BY31" i="10"/>
  <c r="BZ31" i="10"/>
  <c r="CA31" i="10"/>
  <c r="CC31" i="10"/>
  <c r="CB31" i="10" s="1"/>
  <c r="CD31" i="10"/>
  <c r="BB32" i="10"/>
  <c r="BA32" i="10" s="1"/>
  <c r="BC32" i="10"/>
  <c r="BE32" i="10"/>
  <c r="BD32" i="10" s="1"/>
  <c r="BF32" i="10"/>
  <c r="BH32" i="10"/>
  <c r="BG32" i="10" s="1"/>
  <c r="BI32" i="10"/>
  <c r="BK32" i="10"/>
  <c r="BJ32" i="10" s="1"/>
  <c r="BL32" i="10"/>
  <c r="BM32" i="10"/>
  <c r="BN32" i="10"/>
  <c r="BO32" i="10"/>
  <c r="BQ32" i="10"/>
  <c r="BP32" i="10" s="1"/>
  <c r="BR32" i="10"/>
  <c r="BT32" i="10"/>
  <c r="BS32" i="10" s="1"/>
  <c r="BU32" i="10"/>
  <c r="BV32" i="10"/>
  <c r="BW32" i="10"/>
  <c r="BX32" i="10"/>
  <c r="BZ32" i="10"/>
  <c r="BY32" i="10" s="1"/>
  <c r="CA32" i="10"/>
  <c r="CC32" i="10"/>
  <c r="CB32" i="10" s="1"/>
  <c r="CD32" i="10"/>
  <c r="BA33" i="10"/>
  <c r="BB33" i="10"/>
  <c r="BC33" i="10"/>
  <c r="BE33" i="10"/>
  <c r="BD33" i="10" s="1"/>
  <c r="BF33" i="10"/>
  <c r="BH33" i="10"/>
  <c r="BG33" i="10" s="1"/>
  <c r="BI33" i="10"/>
  <c r="BK33" i="10"/>
  <c r="BJ33" i="10" s="1"/>
  <c r="BL33" i="10"/>
  <c r="BN33" i="10"/>
  <c r="BM33" i="10" s="1"/>
  <c r="BO33" i="10"/>
  <c r="BP33" i="10"/>
  <c r="BQ33" i="10"/>
  <c r="BR33" i="10"/>
  <c r="BS33" i="10"/>
  <c r="BT33" i="10"/>
  <c r="BU33" i="10"/>
  <c r="BW33" i="10"/>
  <c r="BV33" i="10" s="1"/>
  <c r="BX33" i="10"/>
  <c r="BY33" i="10"/>
  <c r="BZ33" i="10"/>
  <c r="CA33" i="10"/>
  <c r="CB33" i="10"/>
  <c r="CC33" i="10"/>
  <c r="CD33" i="10"/>
  <c r="BB34" i="10"/>
  <c r="BA34" i="10" s="1"/>
  <c r="BC34" i="10"/>
  <c r="BE34" i="10"/>
  <c r="BD34" i="10" s="1"/>
  <c r="BF34" i="10"/>
  <c r="BG34" i="10"/>
  <c r="BH34" i="10"/>
  <c r="BI34" i="10"/>
  <c r="BK34" i="10"/>
  <c r="BJ34" i="10" s="1"/>
  <c r="BL34" i="10"/>
  <c r="BN34" i="10"/>
  <c r="BM34" i="10" s="1"/>
  <c r="BO34" i="10"/>
  <c r="BQ34" i="10"/>
  <c r="BP34" i="10" s="1"/>
  <c r="BR34" i="10"/>
  <c r="BT34" i="10"/>
  <c r="BS34" i="10" s="1"/>
  <c r="BU34" i="10"/>
  <c r="BW34" i="10"/>
  <c r="BV34" i="10" s="1"/>
  <c r="BX34" i="10"/>
  <c r="BZ34" i="10"/>
  <c r="BY34" i="10" s="1"/>
  <c r="CA34" i="10"/>
  <c r="CC34" i="10"/>
  <c r="CB34" i="10" s="1"/>
  <c r="CD34" i="10"/>
  <c r="BA35" i="10"/>
  <c r="BB35" i="10"/>
  <c r="BC35" i="10"/>
  <c r="BE35" i="10"/>
  <c r="BD35" i="10" s="1"/>
  <c r="BF35" i="10"/>
  <c r="BH35" i="10"/>
  <c r="BG35" i="10" s="1"/>
  <c r="BI35" i="10"/>
  <c r="BK35" i="10"/>
  <c r="BJ35" i="10" s="1"/>
  <c r="BL35" i="10"/>
  <c r="BN35" i="10"/>
  <c r="BM35" i="10" s="1"/>
  <c r="BO35" i="10"/>
  <c r="BP35" i="10"/>
  <c r="BQ35" i="10"/>
  <c r="BR35" i="10"/>
  <c r="BS35" i="10"/>
  <c r="BT35" i="10"/>
  <c r="BU35" i="10"/>
  <c r="BW35" i="10"/>
  <c r="BV35" i="10" s="1"/>
  <c r="BX35" i="10"/>
  <c r="BY35" i="10"/>
  <c r="BZ35" i="10"/>
  <c r="CA35" i="10"/>
  <c r="CB35" i="10"/>
  <c r="CC35" i="10"/>
  <c r="CD35" i="10"/>
  <c r="BB36" i="10"/>
  <c r="BA36" i="10" s="1"/>
  <c r="BC36" i="10"/>
  <c r="BE36" i="10"/>
  <c r="BD36" i="10" s="1"/>
  <c r="BF36" i="10"/>
  <c r="BH36" i="10"/>
  <c r="BG36" i="10" s="1"/>
  <c r="BI36" i="10"/>
  <c r="BK36" i="10"/>
  <c r="BJ36" i="10" s="1"/>
  <c r="BL36" i="10"/>
  <c r="BN36" i="10"/>
  <c r="BM36" i="10" s="1"/>
  <c r="BO36" i="10"/>
  <c r="BQ36" i="10"/>
  <c r="BP36" i="10" s="1"/>
  <c r="BR36" i="10"/>
  <c r="BS36" i="10"/>
  <c r="BT36" i="10"/>
  <c r="BU36" i="10"/>
  <c r="BW36" i="10"/>
  <c r="BV36" i="10" s="1"/>
  <c r="BX36" i="10"/>
  <c r="BZ36" i="10"/>
  <c r="BY36" i="10" s="1"/>
  <c r="CA36" i="10"/>
  <c r="CC36" i="10"/>
  <c r="CB36" i="10" s="1"/>
  <c r="CD36" i="10"/>
  <c r="BA37" i="10"/>
  <c r="BB37" i="10"/>
  <c r="BC37" i="10"/>
  <c r="BE37" i="10"/>
  <c r="BD37" i="10" s="1"/>
  <c r="BF37" i="10"/>
  <c r="BG37" i="10"/>
  <c r="BH37" i="10"/>
  <c r="BI37" i="10"/>
  <c r="BK37" i="10"/>
  <c r="BJ37" i="10" s="1"/>
  <c r="BL37" i="10"/>
  <c r="BN37" i="10"/>
  <c r="BM37" i="10" s="1"/>
  <c r="BO37" i="10"/>
  <c r="BP37" i="10"/>
  <c r="BQ37" i="10"/>
  <c r="BR37" i="10"/>
  <c r="BT37" i="10"/>
  <c r="BS37" i="10" s="1"/>
  <c r="BU37" i="10"/>
  <c r="BW37" i="10"/>
  <c r="BV37" i="10" s="1"/>
  <c r="BX37" i="10"/>
  <c r="BZ37" i="10"/>
  <c r="BY37" i="10" s="1"/>
  <c r="CA37" i="10"/>
  <c r="CC37" i="10"/>
  <c r="CB37" i="10" s="1"/>
  <c r="CD37" i="10"/>
  <c r="BB38" i="10"/>
  <c r="BA38" i="10" s="1"/>
  <c r="BC38" i="10"/>
  <c r="BE38" i="10"/>
  <c r="BD38" i="10" s="1"/>
  <c r="BF38" i="10"/>
  <c r="BG38" i="10"/>
  <c r="BH38" i="10"/>
  <c r="BI38" i="10"/>
  <c r="BK38" i="10"/>
  <c r="BJ38" i="10" s="1"/>
  <c r="BL38" i="10"/>
  <c r="BN38" i="10"/>
  <c r="BM38" i="10" s="1"/>
  <c r="BO38" i="10"/>
  <c r="BQ38" i="10"/>
  <c r="BP38" i="10" s="1"/>
  <c r="BR38" i="10"/>
  <c r="BS38" i="10"/>
  <c r="BT38" i="10"/>
  <c r="BU38" i="10"/>
  <c r="BW38" i="10"/>
  <c r="BV38" i="10" s="1"/>
  <c r="BX38" i="10"/>
  <c r="BY38" i="10"/>
  <c r="BZ38" i="10"/>
  <c r="CA38" i="10"/>
  <c r="CC38" i="10"/>
  <c r="CB38" i="10" s="1"/>
  <c r="CD38" i="10"/>
  <c r="BB39" i="10"/>
  <c r="BA39" i="10" s="1"/>
  <c r="BC39" i="10"/>
  <c r="BD39" i="10"/>
  <c r="BE39" i="10"/>
  <c r="BF39" i="10"/>
  <c r="BH39" i="10"/>
  <c r="BG39" i="10" s="1"/>
  <c r="BI39" i="10"/>
  <c r="BK39" i="10"/>
  <c r="BJ39" i="10" s="1"/>
  <c r="BL39" i="10"/>
  <c r="BM39" i="10"/>
  <c r="BN39" i="10"/>
  <c r="BO39" i="10"/>
  <c r="BP39" i="10"/>
  <c r="BQ39" i="10"/>
  <c r="BR39" i="10"/>
  <c r="BT39" i="10"/>
  <c r="BS39" i="10" s="1"/>
  <c r="BU39" i="10"/>
  <c r="BW39" i="10"/>
  <c r="BV39" i="10" s="1"/>
  <c r="BX39" i="10"/>
  <c r="BZ39" i="10"/>
  <c r="BY39" i="10" s="1"/>
  <c r="CA39" i="10"/>
  <c r="CB39" i="10"/>
  <c r="CC39" i="10"/>
  <c r="CD39" i="10"/>
  <c r="BB40" i="10"/>
  <c r="BA40" i="10" s="1"/>
  <c r="BC40" i="10"/>
  <c r="BE40" i="10"/>
  <c r="BD40" i="10" s="1"/>
  <c r="BF40" i="10"/>
  <c r="BG40" i="10"/>
  <c r="BH40" i="10"/>
  <c r="BI40" i="10"/>
  <c r="BJ40" i="10"/>
  <c r="BK40" i="10"/>
  <c r="BL40" i="10"/>
  <c r="BN40" i="10"/>
  <c r="BM40" i="10" s="1"/>
  <c r="BO40" i="10"/>
  <c r="BQ40" i="10"/>
  <c r="BP40" i="10" s="1"/>
  <c r="BR40" i="10"/>
  <c r="BT40" i="10"/>
  <c r="BS40" i="10" s="1"/>
  <c r="BU40" i="10"/>
  <c r="BW40" i="10"/>
  <c r="BV40" i="10" s="1"/>
  <c r="BX40" i="10"/>
  <c r="BZ40" i="10"/>
  <c r="BY40" i="10" s="1"/>
  <c r="CA40" i="10"/>
  <c r="CC40" i="10"/>
  <c r="CB40" i="10" s="1"/>
  <c r="CD40" i="10"/>
  <c r="BA41" i="10"/>
  <c r="BB41" i="10"/>
  <c r="BC41" i="10"/>
  <c r="BD41" i="10"/>
  <c r="BE41" i="10"/>
  <c r="BF41" i="10"/>
  <c r="BH41" i="10"/>
  <c r="BG41" i="10" s="1"/>
  <c r="BI41" i="10"/>
  <c r="BK41" i="10"/>
  <c r="BJ41" i="10" s="1"/>
  <c r="BL41" i="10"/>
  <c r="BN41" i="10"/>
  <c r="BM41" i="10" s="1"/>
  <c r="BO41" i="10"/>
  <c r="BQ41" i="10"/>
  <c r="BP41" i="10" s="1"/>
  <c r="BR41" i="10"/>
  <c r="BT41" i="10"/>
  <c r="BS41" i="10" s="1"/>
  <c r="BU41" i="10"/>
  <c r="BW41" i="10"/>
  <c r="BV41" i="10" s="1"/>
  <c r="BX41" i="10"/>
  <c r="BY41" i="10"/>
  <c r="BZ41" i="10"/>
  <c r="CA41" i="10"/>
  <c r="CB41" i="10"/>
  <c r="CC41" i="10"/>
  <c r="CD41" i="10"/>
  <c r="BB42" i="10"/>
  <c r="BA42" i="10" s="1"/>
  <c r="BC42" i="10"/>
  <c r="BE42" i="10"/>
  <c r="BD42" i="10" s="1"/>
  <c r="BF42" i="10"/>
  <c r="BH42" i="10"/>
  <c r="BG42" i="10" s="1"/>
  <c r="BI42" i="10"/>
  <c r="BK42" i="10"/>
  <c r="BJ42" i="10" s="1"/>
  <c r="BL42" i="10"/>
  <c r="BN42" i="10"/>
  <c r="BM42" i="10" s="1"/>
  <c r="BO42" i="10"/>
  <c r="BQ42" i="10"/>
  <c r="BP42" i="10" s="1"/>
  <c r="BR42" i="10"/>
  <c r="BS42" i="10"/>
  <c r="BT42" i="10"/>
  <c r="BU42" i="10"/>
  <c r="BV42" i="10"/>
  <c r="BW42" i="10"/>
  <c r="BX42" i="10"/>
  <c r="BZ42" i="10"/>
  <c r="BY42" i="10" s="1"/>
  <c r="CA42" i="10"/>
  <c r="CC42" i="10"/>
  <c r="CB42" i="10" s="1"/>
  <c r="CD42" i="10"/>
  <c r="BA43" i="10"/>
  <c r="BB43" i="10"/>
  <c r="BC43" i="10"/>
  <c r="BE43" i="10"/>
  <c r="BD43" i="10" s="1"/>
  <c r="BF43" i="10"/>
  <c r="BH43" i="10"/>
  <c r="BG43" i="10" s="1"/>
  <c r="BI43" i="10"/>
  <c r="BK43" i="10"/>
  <c r="BJ43" i="10" s="1"/>
  <c r="BL43" i="10"/>
  <c r="BM43" i="10"/>
  <c r="BN43" i="10"/>
  <c r="BO43" i="10"/>
  <c r="BQ43" i="10"/>
  <c r="BP43" i="10" s="1"/>
  <c r="BR43" i="10"/>
  <c r="BT43" i="10"/>
  <c r="BS43" i="10" s="1"/>
  <c r="BU43" i="10"/>
  <c r="BW43" i="10"/>
  <c r="BV43" i="10" s="1"/>
  <c r="BX43" i="10"/>
  <c r="BY43" i="10"/>
  <c r="BZ43" i="10"/>
  <c r="CA43" i="10"/>
  <c r="CC43" i="10"/>
  <c r="CB43" i="10" s="1"/>
  <c r="CD43" i="10"/>
  <c r="BB44" i="10"/>
  <c r="BA44" i="10" s="1"/>
  <c r="BC44" i="10"/>
  <c r="BE44" i="10"/>
  <c r="BD44" i="10" s="1"/>
  <c r="BF44" i="10"/>
  <c r="BH44" i="10"/>
  <c r="BG44" i="10" s="1"/>
  <c r="BI44" i="10"/>
  <c r="BK44" i="10"/>
  <c r="BJ44" i="10" s="1"/>
  <c r="BL44" i="10"/>
  <c r="BN44" i="10"/>
  <c r="BM44" i="10" s="1"/>
  <c r="BO44" i="10"/>
  <c r="BQ44" i="10"/>
  <c r="BP44" i="10" s="1"/>
  <c r="BR44" i="10"/>
  <c r="BT44" i="10"/>
  <c r="BS44" i="10" s="1"/>
  <c r="BU44" i="10"/>
  <c r="BV44" i="10"/>
  <c r="BW44" i="10"/>
  <c r="BX44" i="10"/>
  <c r="BZ44" i="10"/>
  <c r="BY44" i="10" s="1"/>
  <c r="CA44" i="10"/>
  <c r="CC44" i="10"/>
  <c r="CB44" i="10" s="1"/>
  <c r="CD44" i="10"/>
  <c r="BA45" i="10"/>
  <c r="BB45" i="10"/>
  <c r="BC45" i="10"/>
  <c r="BE45" i="10"/>
  <c r="BD45" i="10" s="1"/>
  <c r="BF45" i="10"/>
  <c r="BH45" i="10"/>
  <c r="BG45" i="10" s="1"/>
  <c r="BI45" i="10"/>
  <c r="BK45" i="10"/>
  <c r="BJ45" i="10" s="1"/>
  <c r="BL45" i="10"/>
  <c r="BM45" i="10"/>
  <c r="BN45" i="10"/>
  <c r="BO45" i="10"/>
  <c r="BQ45" i="10"/>
  <c r="BP45" i="10" s="1"/>
  <c r="BR45" i="10"/>
  <c r="BT45" i="10"/>
  <c r="BS45" i="10" s="1"/>
  <c r="BU45" i="10"/>
  <c r="BW45" i="10"/>
  <c r="BV45" i="10" s="1"/>
  <c r="BX45" i="10"/>
  <c r="BY45" i="10"/>
  <c r="BZ45" i="10"/>
  <c r="CA45" i="10"/>
  <c r="CC45" i="10"/>
  <c r="CB45" i="10" s="1"/>
  <c r="CD45" i="10"/>
  <c r="BB46" i="10"/>
  <c r="BA46" i="10" s="1"/>
  <c r="BC46" i="10"/>
  <c r="BE46" i="10"/>
  <c r="BD46" i="10" s="1"/>
  <c r="BF46" i="10"/>
  <c r="BH46" i="10"/>
  <c r="BG46" i="10" s="1"/>
  <c r="BI46" i="10"/>
  <c r="BK46" i="10"/>
  <c r="BJ46" i="10" s="1"/>
  <c r="BL46" i="10"/>
  <c r="BN46" i="10"/>
  <c r="BM46" i="10" s="1"/>
  <c r="BO46" i="10"/>
  <c r="BQ46" i="10"/>
  <c r="BP46" i="10" s="1"/>
  <c r="BR46" i="10"/>
  <c r="BS46" i="10"/>
  <c r="BT46" i="10"/>
  <c r="BU46" i="10"/>
  <c r="BV46" i="10"/>
  <c r="BW46" i="10"/>
  <c r="BX46" i="10"/>
  <c r="BZ46" i="10"/>
  <c r="BY46" i="10" s="1"/>
  <c r="CA46" i="10"/>
  <c r="CC46" i="10"/>
  <c r="CB46" i="10" s="1"/>
  <c r="CD46" i="10"/>
  <c r="BB47" i="10"/>
  <c r="BA47" i="10" s="1"/>
  <c r="BC47" i="10"/>
  <c r="BD47" i="10"/>
  <c r="BE47" i="10"/>
  <c r="BF47" i="10"/>
  <c r="BH47" i="10"/>
  <c r="BG47" i="10" s="1"/>
  <c r="BI47" i="10"/>
  <c r="BK47" i="10"/>
  <c r="BJ47" i="10" s="1"/>
  <c r="BL47" i="10"/>
  <c r="BN47" i="10"/>
  <c r="BM47" i="10" s="1"/>
  <c r="BO47" i="10"/>
  <c r="BQ47" i="10"/>
  <c r="BP47" i="10" s="1"/>
  <c r="BR47" i="10"/>
  <c r="BT47" i="10"/>
  <c r="BS47" i="10" s="1"/>
  <c r="BU47" i="10"/>
  <c r="BW47" i="10"/>
  <c r="BV47" i="10" s="1"/>
  <c r="BX47" i="10"/>
  <c r="BZ47" i="10"/>
  <c r="BY47" i="10" s="1"/>
  <c r="CA47" i="10"/>
  <c r="CB47" i="10"/>
  <c r="CC47" i="10"/>
  <c r="CD47" i="10"/>
  <c r="BB48" i="10"/>
  <c r="BA48" i="10" s="1"/>
  <c r="BC48" i="10"/>
  <c r="BE48" i="10"/>
  <c r="BD48" i="10" s="1"/>
  <c r="BF48" i="10"/>
  <c r="BH48" i="10"/>
  <c r="BG48" i="10" s="1"/>
  <c r="BI48" i="10"/>
  <c r="BK48" i="10"/>
  <c r="BJ48" i="10" s="1"/>
  <c r="BL48" i="10"/>
  <c r="BN48" i="10"/>
  <c r="BM48" i="10" s="1"/>
  <c r="BO48" i="10"/>
  <c r="BQ48" i="10"/>
  <c r="BP48" i="10" s="1"/>
  <c r="BR48" i="10"/>
  <c r="BS48" i="10"/>
  <c r="BT48" i="10"/>
  <c r="BU48" i="10"/>
  <c r="BW48" i="10"/>
  <c r="BV48" i="10" s="1"/>
  <c r="BX48" i="10"/>
  <c r="BZ48" i="10"/>
  <c r="BY48" i="10" s="1"/>
  <c r="CA48" i="10"/>
  <c r="CC48" i="10"/>
  <c r="CB48" i="10" s="1"/>
  <c r="CD48" i="10"/>
  <c r="BA49" i="10"/>
  <c r="BB49" i="10"/>
  <c r="BC49" i="10"/>
  <c r="BE49" i="10"/>
  <c r="BD49" i="10" s="1"/>
  <c r="BF49" i="10"/>
  <c r="BH49" i="10"/>
  <c r="BG49" i="10" s="1"/>
  <c r="BI49" i="10"/>
  <c r="BK49" i="10"/>
  <c r="BJ49" i="10" s="1"/>
  <c r="BL49" i="10"/>
  <c r="BN49" i="10"/>
  <c r="BM49" i="10" s="1"/>
  <c r="BO49" i="10"/>
  <c r="BQ49" i="10"/>
  <c r="BP49" i="10" s="1"/>
  <c r="BR49" i="10"/>
  <c r="BT49" i="10"/>
  <c r="BS49" i="10" s="1"/>
  <c r="BU49" i="10"/>
  <c r="BW49" i="10"/>
  <c r="BV49" i="10" s="1"/>
  <c r="BX49" i="10"/>
  <c r="BY49" i="10"/>
  <c r="BZ49" i="10"/>
  <c r="CA49" i="10"/>
  <c r="CC49" i="10"/>
  <c r="CB49" i="10" s="1"/>
  <c r="CD49" i="10"/>
  <c r="BB50" i="10"/>
  <c r="BA50" i="10" s="1"/>
  <c r="BC50" i="10"/>
  <c r="BE50" i="10"/>
  <c r="BD50" i="10" s="1"/>
  <c r="BF50" i="10"/>
  <c r="BG50" i="10"/>
  <c r="BH50" i="10"/>
  <c r="BI50" i="10"/>
  <c r="BK50" i="10"/>
  <c r="BJ50" i="10" s="1"/>
  <c r="BL50" i="10"/>
  <c r="BN50" i="10"/>
  <c r="BM50" i="10" s="1"/>
  <c r="BO50" i="10"/>
  <c r="BQ50" i="10"/>
  <c r="BP50" i="10" s="1"/>
  <c r="BR50" i="10"/>
  <c r="BS50" i="10"/>
  <c r="BT50" i="10"/>
  <c r="BU50" i="10"/>
  <c r="BW50" i="10"/>
  <c r="BV50" i="10" s="1"/>
  <c r="BX50" i="10"/>
  <c r="BZ50" i="10"/>
  <c r="BY50" i="10" s="1"/>
  <c r="CA50" i="10"/>
  <c r="CC50" i="10"/>
  <c r="CB50" i="10" s="1"/>
  <c r="CD50" i="10"/>
  <c r="BA51" i="10"/>
  <c r="BB51" i="10"/>
  <c r="BC51" i="10"/>
  <c r="BE51" i="10"/>
  <c r="BD51" i="10" s="1"/>
  <c r="BF51" i="10"/>
  <c r="BH51" i="10"/>
  <c r="BG51" i="10" s="1"/>
  <c r="BI51" i="10"/>
  <c r="BK51" i="10"/>
  <c r="BJ51" i="10" s="1"/>
  <c r="BL51" i="10"/>
  <c r="BM51" i="10"/>
  <c r="BN51" i="10"/>
  <c r="BO51" i="10"/>
  <c r="BQ51" i="10"/>
  <c r="BP51" i="10" s="1"/>
  <c r="BR51" i="10"/>
  <c r="BT51" i="10"/>
  <c r="BS51" i="10" s="1"/>
  <c r="BU51" i="10"/>
  <c r="BW51" i="10"/>
  <c r="BV51" i="10" s="1"/>
  <c r="BX51" i="10"/>
  <c r="BY51" i="10"/>
  <c r="BZ51" i="10"/>
  <c r="CA51" i="10"/>
  <c r="CC51" i="10"/>
  <c r="CB51" i="10" s="1"/>
  <c r="CD51" i="10"/>
  <c r="BB52" i="10"/>
  <c r="BA52" i="10" s="1"/>
  <c r="BC52" i="10"/>
  <c r="BE52" i="10"/>
  <c r="BD52" i="10" s="1"/>
  <c r="BF52" i="10"/>
  <c r="BH52" i="10"/>
  <c r="BG52" i="10" s="1"/>
  <c r="BI52" i="10"/>
  <c r="BK52" i="10"/>
  <c r="BJ52" i="10" s="1"/>
  <c r="BL52" i="10"/>
  <c r="BN52" i="10"/>
  <c r="BM52" i="10" s="1"/>
  <c r="BO52" i="10"/>
  <c r="BQ52" i="10"/>
  <c r="BP52" i="10" s="1"/>
  <c r="BR52" i="10"/>
  <c r="BS52" i="10"/>
  <c r="BT52" i="10"/>
  <c r="BU52" i="10"/>
  <c r="BV52" i="10"/>
  <c r="BW52" i="10"/>
  <c r="BX52" i="10"/>
  <c r="BZ52" i="10"/>
  <c r="BY52" i="10" s="1"/>
  <c r="CA52" i="10"/>
  <c r="CC52" i="10"/>
  <c r="CB52" i="10" s="1"/>
  <c r="CD52" i="10"/>
  <c r="BB53" i="10"/>
  <c r="BA53" i="10" s="1"/>
  <c r="BC53" i="10"/>
  <c r="BE53" i="10"/>
  <c r="BD53" i="10" s="1"/>
  <c r="BF53" i="10"/>
  <c r="BH53" i="10"/>
  <c r="BG53" i="10" s="1"/>
  <c r="BI53" i="10"/>
  <c r="BK53" i="10"/>
  <c r="BJ53" i="10" s="1"/>
  <c r="BL53" i="10"/>
  <c r="BM53" i="10"/>
  <c r="BN53" i="10"/>
  <c r="BO53" i="10"/>
  <c r="BP53" i="10"/>
  <c r="BQ53" i="10"/>
  <c r="BR53" i="10"/>
  <c r="BT53" i="10"/>
  <c r="BS53" i="10" s="1"/>
  <c r="BU53" i="10"/>
  <c r="BW53" i="10"/>
  <c r="BV53" i="10" s="1"/>
  <c r="BX53" i="10"/>
  <c r="BZ53" i="10"/>
  <c r="BY53" i="10" s="1"/>
  <c r="CA53" i="10"/>
  <c r="CB53" i="10"/>
  <c r="CC53" i="10"/>
  <c r="CD53" i="10"/>
  <c r="BB54" i="10"/>
  <c r="BA54" i="10" s="1"/>
  <c r="BC54" i="10"/>
  <c r="BE54" i="10"/>
  <c r="BD54" i="10" s="1"/>
  <c r="BF54" i="10"/>
  <c r="BG54" i="10"/>
  <c r="BH54" i="10"/>
  <c r="BI54" i="10"/>
  <c r="BK54" i="10"/>
  <c r="BJ54" i="10" s="1"/>
  <c r="BL54" i="10"/>
  <c r="BN54" i="10"/>
  <c r="BM54" i="10" s="1"/>
  <c r="BO54" i="10"/>
  <c r="BQ54" i="10"/>
  <c r="BP54" i="10" s="1"/>
  <c r="BR54" i="10"/>
  <c r="BS54" i="10"/>
  <c r="BT54" i="10"/>
  <c r="BU54" i="10"/>
  <c r="BW54" i="10"/>
  <c r="BV54" i="10" s="1"/>
  <c r="BX54" i="10"/>
  <c r="BZ54" i="10"/>
  <c r="BY54" i="10" s="1"/>
  <c r="CA54" i="10"/>
  <c r="CC54" i="10"/>
  <c r="CB54" i="10" s="1"/>
  <c r="CD54" i="10"/>
  <c r="BB55" i="10"/>
  <c r="BA55" i="10" s="1"/>
  <c r="BC55" i="10"/>
  <c r="BE55" i="10"/>
  <c r="BD55" i="10" s="1"/>
  <c r="BF55" i="10"/>
  <c r="BH55" i="10"/>
  <c r="BG55" i="10" s="1"/>
  <c r="BI55" i="10"/>
  <c r="BK55" i="10"/>
  <c r="BJ55" i="10" s="1"/>
  <c r="BL55" i="10"/>
  <c r="BM55" i="10"/>
  <c r="BN55" i="10"/>
  <c r="BO55" i="10"/>
  <c r="BQ55" i="10"/>
  <c r="BP55" i="10" s="1"/>
  <c r="BR55" i="10"/>
  <c r="BT55" i="10"/>
  <c r="BS55" i="10" s="1"/>
  <c r="BU55" i="10"/>
  <c r="BW55" i="10"/>
  <c r="BV55" i="10" s="1"/>
  <c r="BX55" i="10"/>
  <c r="BZ55" i="10"/>
  <c r="BY55" i="10" s="1"/>
  <c r="CA55" i="10"/>
  <c r="CC55" i="10"/>
  <c r="CB55" i="10" s="1"/>
  <c r="CD55" i="10"/>
  <c r="BB56" i="10"/>
  <c r="BA56" i="10" s="1"/>
  <c r="BC56" i="10"/>
  <c r="BE56" i="10"/>
  <c r="BD56" i="10" s="1"/>
  <c r="BF56" i="10"/>
  <c r="BH56" i="10"/>
  <c r="BG56" i="10" s="1"/>
  <c r="BI56" i="10"/>
  <c r="BK56" i="10"/>
  <c r="BJ56" i="10" s="1"/>
  <c r="BL56" i="10"/>
  <c r="BN56" i="10"/>
  <c r="BM56" i="10" s="1"/>
  <c r="BO56" i="10"/>
  <c r="BQ56" i="10"/>
  <c r="BP56" i="10" s="1"/>
  <c r="BR56" i="10"/>
  <c r="BT56" i="10"/>
  <c r="BS56" i="10" s="1"/>
  <c r="BU56" i="10"/>
  <c r="BV56" i="10"/>
  <c r="BW56" i="10"/>
  <c r="BX56" i="10"/>
  <c r="BZ56" i="10"/>
  <c r="BY56" i="10" s="1"/>
  <c r="CA56" i="10"/>
  <c r="CC56" i="10"/>
  <c r="CB56" i="10" s="1"/>
  <c r="CD56" i="10"/>
  <c r="BA57" i="10"/>
  <c r="BB57" i="10"/>
  <c r="BC57" i="10"/>
  <c r="BE57" i="10"/>
  <c r="BD57" i="10" s="1"/>
  <c r="BF57" i="10"/>
  <c r="BH57" i="10"/>
  <c r="BG57" i="10" s="1"/>
  <c r="BI57" i="10"/>
  <c r="BK57" i="10"/>
  <c r="BJ57" i="10" s="1"/>
  <c r="BL57" i="10"/>
  <c r="BM57" i="10"/>
  <c r="BN57" i="10"/>
  <c r="BO57" i="10"/>
  <c r="BQ57" i="10"/>
  <c r="BP57" i="10" s="1"/>
  <c r="BR57" i="10"/>
  <c r="BT57" i="10"/>
  <c r="BS57" i="10" s="1"/>
  <c r="BU57" i="10"/>
  <c r="BW57" i="10"/>
  <c r="BV57" i="10" s="1"/>
  <c r="BX57" i="10"/>
  <c r="BY57" i="10"/>
  <c r="BZ57" i="10"/>
  <c r="CA57" i="10"/>
  <c r="CC57" i="10"/>
  <c r="CB57" i="10" s="1"/>
  <c r="CD57" i="10"/>
  <c r="BB58" i="10"/>
  <c r="BA58" i="10" s="1"/>
  <c r="BC58" i="10"/>
  <c r="BE58" i="10"/>
  <c r="BD58" i="10" s="1"/>
  <c r="BF58" i="10"/>
  <c r="BH58" i="10"/>
  <c r="BG58" i="10" s="1"/>
  <c r="BI58" i="10"/>
  <c r="BK58" i="10"/>
  <c r="BJ58" i="10" s="1"/>
  <c r="BL58" i="10"/>
  <c r="BN58" i="10"/>
  <c r="BM58" i="10" s="1"/>
  <c r="BO58" i="10"/>
  <c r="BQ58" i="10"/>
  <c r="BP58" i="10" s="1"/>
  <c r="BR58" i="10"/>
  <c r="BS58" i="10"/>
  <c r="BT58" i="10"/>
  <c r="BU58" i="10"/>
  <c r="BV58" i="10"/>
  <c r="BW58" i="10"/>
  <c r="BX58" i="10"/>
  <c r="BZ58" i="10"/>
  <c r="BY58" i="10" s="1"/>
  <c r="CA58" i="10"/>
  <c r="CC58" i="10"/>
  <c r="CB58" i="10" s="1"/>
  <c r="CD58" i="10"/>
  <c r="BB59" i="10"/>
  <c r="BA59" i="10" s="1"/>
  <c r="BC59" i="10"/>
  <c r="BE59" i="10"/>
  <c r="BD59" i="10" s="1"/>
  <c r="BF59" i="10"/>
  <c r="BH59" i="10"/>
  <c r="BG59" i="10" s="1"/>
  <c r="BI59" i="10"/>
  <c r="BK59" i="10"/>
  <c r="BJ59" i="10" s="1"/>
  <c r="BL59" i="10"/>
  <c r="BM59" i="10"/>
  <c r="BN59" i="10"/>
  <c r="BO59" i="10"/>
  <c r="BP59" i="10"/>
  <c r="BQ59" i="10"/>
  <c r="BR59" i="10"/>
  <c r="BT59" i="10"/>
  <c r="BS59" i="10" s="1"/>
  <c r="BU59" i="10"/>
  <c r="BW59" i="10"/>
  <c r="BV59" i="10" s="1"/>
  <c r="BX59" i="10"/>
  <c r="BZ59" i="10"/>
  <c r="BY59" i="10" s="1"/>
  <c r="CA59" i="10"/>
  <c r="CC59" i="10"/>
  <c r="CB59" i="10" s="1"/>
  <c r="CD59" i="10"/>
  <c r="BB60" i="10"/>
  <c r="BA60" i="10" s="1"/>
  <c r="BC60" i="10"/>
  <c r="BE60" i="10"/>
  <c r="BD60" i="10" s="1"/>
  <c r="BF60" i="10"/>
  <c r="BG60" i="10"/>
  <c r="BH60" i="10"/>
  <c r="BI60" i="10"/>
  <c r="BJ60" i="10"/>
  <c r="BK60" i="10"/>
  <c r="BL60" i="10"/>
  <c r="BN60" i="10"/>
  <c r="BM60" i="10" s="1"/>
  <c r="BO60" i="10"/>
  <c r="BQ60" i="10"/>
  <c r="BP60" i="10" s="1"/>
  <c r="BR60" i="10"/>
  <c r="BT60" i="10"/>
  <c r="BS60" i="10" s="1"/>
  <c r="BU60" i="10"/>
  <c r="BW60" i="10"/>
  <c r="BV60" i="10" s="1"/>
  <c r="BX60" i="10"/>
  <c r="BZ60" i="10"/>
  <c r="BY60" i="10" s="1"/>
  <c r="CA60" i="10"/>
  <c r="CC60" i="10"/>
  <c r="CB60" i="10" s="1"/>
  <c r="CD60" i="10"/>
  <c r="BB61" i="10"/>
  <c r="BA61" i="10" s="1"/>
  <c r="BC61" i="10"/>
  <c r="BD61" i="10"/>
  <c r="BE61" i="10"/>
  <c r="BF61" i="10"/>
  <c r="BH61" i="10"/>
  <c r="BG61" i="10" s="1"/>
  <c r="BI61" i="10"/>
  <c r="BK61" i="10"/>
  <c r="BJ61" i="10" s="1"/>
  <c r="BL61" i="10"/>
  <c r="BN61" i="10"/>
  <c r="BM61" i="10" s="1"/>
  <c r="BO61" i="10"/>
  <c r="BP61" i="10"/>
  <c r="BQ61" i="10"/>
  <c r="BR61" i="10"/>
  <c r="BT61" i="10"/>
  <c r="BS61" i="10" s="1"/>
  <c r="BU61" i="10"/>
  <c r="BW61" i="10"/>
  <c r="BV61" i="10" s="1"/>
  <c r="BX61" i="10"/>
  <c r="BZ61" i="10"/>
  <c r="BY61" i="10" s="1"/>
  <c r="CA61" i="10"/>
  <c r="CB61" i="10"/>
  <c r="CC61" i="10"/>
  <c r="CD61" i="10"/>
  <c r="BB62" i="10"/>
  <c r="BA62" i="10" s="1"/>
  <c r="BC62" i="10"/>
  <c r="BE62" i="10"/>
  <c r="BD62" i="10" s="1"/>
  <c r="BF62" i="10"/>
  <c r="BG62" i="10"/>
  <c r="BH62" i="10"/>
  <c r="BI62" i="10"/>
  <c r="BK62" i="10"/>
  <c r="BJ62" i="10" s="1"/>
  <c r="BL62" i="10"/>
  <c r="BN62" i="10"/>
  <c r="BM62" i="10" s="1"/>
  <c r="BO62" i="10"/>
  <c r="BQ62" i="10"/>
  <c r="BP62" i="10" s="1"/>
  <c r="BR62" i="10"/>
  <c r="BT62" i="10"/>
  <c r="BS62" i="10" s="1"/>
  <c r="BU62" i="10"/>
  <c r="BV62" i="10"/>
  <c r="BW62" i="10"/>
  <c r="BX62" i="10"/>
  <c r="BZ62" i="10"/>
  <c r="BY62" i="10" s="1"/>
  <c r="CA62" i="10"/>
  <c r="CC62" i="10"/>
  <c r="CB62" i="10" s="1"/>
  <c r="CD62" i="10"/>
  <c r="BB63" i="10"/>
  <c r="BA63" i="10" s="1"/>
  <c r="BC63" i="10"/>
  <c r="BE63" i="10"/>
  <c r="BD63" i="10" s="1"/>
  <c r="BF63" i="10"/>
  <c r="BH63" i="10"/>
  <c r="BG63" i="10" s="1"/>
  <c r="BI63" i="10"/>
  <c r="BK63" i="10"/>
  <c r="BJ63" i="10" s="1"/>
  <c r="BL63" i="10"/>
  <c r="BN63" i="10"/>
  <c r="BM63" i="10" s="1"/>
  <c r="BO63" i="10"/>
  <c r="BQ63" i="10"/>
  <c r="BP63" i="10" s="1"/>
  <c r="BR63" i="10"/>
  <c r="BT63" i="10"/>
  <c r="BS63" i="10" s="1"/>
  <c r="BU63" i="10"/>
  <c r="BW63" i="10"/>
  <c r="BV63" i="10" s="1"/>
  <c r="BX63" i="10"/>
  <c r="BY63" i="10"/>
  <c r="BZ63" i="10"/>
  <c r="CA63" i="10"/>
  <c r="CC63" i="10"/>
  <c r="CB63" i="10" s="1"/>
  <c r="CD63" i="10"/>
  <c r="BB64" i="10"/>
  <c r="BA64" i="10" s="1"/>
  <c r="BC64" i="10"/>
  <c r="BE64" i="10"/>
  <c r="BD64" i="10" s="1"/>
  <c r="BF64" i="10"/>
  <c r="BH64" i="10"/>
  <c r="BG64" i="10" s="1"/>
  <c r="BI64" i="10"/>
  <c r="BJ64" i="10"/>
  <c r="BK64" i="10"/>
  <c r="BL64" i="10"/>
  <c r="BN64" i="10"/>
  <c r="BM64" i="10" s="1"/>
  <c r="BO64" i="10"/>
  <c r="BQ64" i="10"/>
  <c r="BP64" i="10" s="1"/>
  <c r="BR64" i="10"/>
  <c r="BS64" i="10"/>
  <c r="BT64" i="10"/>
  <c r="BU64" i="10"/>
  <c r="BW64" i="10"/>
  <c r="BV64" i="10" s="1"/>
  <c r="BX64" i="10"/>
  <c r="BZ64" i="10"/>
  <c r="BY64" i="10" s="1"/>
  <c r="CA64" i="10"/>
  <c r="CC64" i="10"/>
  <c r="CB64" i="10" s="1"/>
  <c r="CD64" i="10"/>
  <c r="BA65" i="10"/>
  <c r="BB65" i="10"/>
  <c r="BC65" i="10"/>
  <c r="BD65" i="10"/>
  <c r="BE65" i="10"/>
  <c r="BF65" i="10"/>
  <c r="BH65" i="10"/>
  <c r="BG65" i="10" s="1"/>
  <c r="BI65" i="10"/>
  <c r="BK65" i="10"/>
  <c r="BJ65" i="10" s="1"/>
  <c r="BL65" i="10"/>
  <c r="BN65" i="10"/>
  <c r="BM65" i="10" s="1"/>
  <c r="BO65" i="10"/>
  <c r="BQ65" i="10"/>
  <c r="BP65" i="10" s="1"/>
  <c r="BR65" i="10"/>
  <c r="BT65" i="10"/>
  <c r="BS65" i="10" s="1"/>
  <c r="BU65" i="10"/>
  <c r="BW65" i="10"/>
  <c r="BV65" i="10" s="1"/>
  <c r="BX65" i="10"/>
  <c r="BY65" i="10"/>
  <c r="BZ65" i="10"/>
  <c r="CA65" i="10"/>
  <c r="CC65" i="10"/>
  <c r="CB65" i="10" s="1"/>
  <c r="CD65" i="10"/>
  <c r="BB66" i="10"/>
  <c r="BA66" i="10" s="1"/>
  <c r="BC66" i="10"/>
  <c r="BE66" i="10"/>
  <c r="BD66" i="10" s="1"/>
  <c r="BF66" i="10"/>
  <c r="BH66" i="10"/>
  <c r="BG66" i="10" s="1"/>
  <c r="BI66" i="10"/>
  <c r="BK66" i="10"/>
  <c r="BJ66" i="10" s="1"/>
  <c r="BL66" i="10"/>
  <c r="BN66" i="10"/>
  <c r="BM66" i="10" s="1"/>
  <c r="BO66" i="10"/>
  <c r="BQ66" i="10"/>
  <c r="BP66" i="10" s="1"/>
  <c r="BR66" i="10"/>
  <c r="BS66" i="10"/>
  <c r="BT66" i="10"/>
  <c r="BU66" i="10"/>
  <c r="BW66" i="10"/>
  <c r="BV66" i="10" s="1"/>
  <c r="BX66" i="10"/>
  <c r="BZ66" i="10"/>
  <c r="BY66" i="10" s="1"/>
  <c r="CA66" i="10"/>
  <c r="CC66" i="10"/>
  <c r="CB66" i="10" s="1"/>
  <c r="CD66" i="10"/>
  <c r="BB67" i="10"/>
  <c r="BA67" i="10" s="1"/>
  <c r="BC67" i="10"/>
  <c r="BE67" i="10"/>
  <c r="BD67" i="10" s="1"/>
  <c r="BF67" i="10"/>
  <c r="BH67" i="10"/>
  <c r="BG67" i="10" s="1"/>
  <c r="BI67" i="10"/>
  <c r="BK67" i="10"/>
  <c r="BJ67" i="10" s="1"/>
  <c r="BL67" i="10"/>
  <c r="BM67" i="10"/>
  <c r="BN67" i="10"/>
  <c r="BO67" i="10"/>
  <c r="BQ67" i="10"/>
  <c r="BP67" i="10" s="1"/>
  <c r="BR67" i="10"/>
  <c r="BT67" i="10"/>
  <c r="BS67" i="10" s="1"/>
  <c r="BU67" i="10"/>
  <c r="BV67" i="10"/>
  <c r="BW67" i="10"/>
  <c r="BX67" i="10"/>
  <c r="BZ67" i="10"/>
  <c r="BY67" i="10" s="1"/>
  <c r="CA67" i="10"/>
  <c r="CC67" i="10"/>
  <c r="CB67" i="10" s="1"/>
  <c r="CD67" i="10"/>
  <c r="BB68" i="10"/>
  <c r="BA68" i="10" s="1"/>
  <c r="BC68" i="10"/>
  <c r="BE68" i="10"/>
  <c r="BD68" i="10" s="1"/>
  <c r="BF68" i="10"/>
  <c r="BG68" i="10"/>
  <c r="BH68" i="10"/>
  <c r="BI68" i="10"/>
  <c r="BK68" i="10"/>
  <c r="BJ68" i="10" s="1"/>
  <c r="BL68" i="10"/>
  <c r="BN68" i="10"/>
  <c r="BM68" i="10" s="1"/>
  <c r="BO68" i="10"/>
  <c r="BP68" i="10"/>
  <c r="BQ68" i="10"/>
  <c r="BR68" i="10"/>
  <c r="BT68" i="10"/>
  <c r="BS68" i="10" s="1"/>
  <c r="BU68" i="10"/>
  <c r="BW68" i="10"/>
  <c r="BV68" i="10" s="1"/>
  <c r="BX68" i="10"/>
  <c r="BZ68" i="10"/>
  <c r="BY68" i="10" s="1"/>
  <c r="CA68" i="10"/>
  <c r="CC68" i="10"/>
  <c r="CB68" i="10" s="1"/>
  <c r="CD68" i="10"/>
  <c r="BA69" i="10"/>
  <c r="BB69" i="10"/>
  <c r="BC69" i="10"/>
  <c r="BE69" i="10"/>
  <c r="BD69" i="10" s="1"/>
  <c r="BF69" i="10"/>
  <c r="BH69" i="10"/>
  <c r="BG69" i="10" s="1"/>
  <c r="BI69" i="10"/>
  <c r="BJ69" i="10"/>
  <c r="BK69" i="10"/>
  <c r="BL69" i="10"/>
  <c r="BN69" i="10"/>
  <c r="BM69" i="10" s="1"/>
  <c r="BO69" i="10"/>
  <c r="BQ69" i="10"/>
  <c r="BP69" i="10" s="1"/>
  <c r="BR69" i="10"/>
  <c r="BT69" i="10"/>
  <c r="BS69" i="10" s="1"/>
  <c r="BU69" i="10"/>
  <c r="BW69" i="10"/>
  <c r="BV69" i="10" s="1"/>
  <c r="BX69" i="10"/>
  <c r="BY69" i="10"/>
  <c r="BZ69" i="10"/>
  <c r="CA69" i="10"/>
  <c r="CC69" i="10"/>
  <c r="CB69" i="10" s="1"/>
  <c r="CD69" i="10"/>
  <c r="BB70" i="10"/>
  <c r="BA70" i="10" s="1"/>
  <c r="BC70" i="10"/>
  <c r="BD70" i="10"/>
  <c r="BE70" i="10"/>
  <c r="BF70" i="10"/>
  <c r="BH70" i="10"/>
  <c r="BG70" i="10" s="1"/>
  <c r="BI70" i="10"/>
  <c r="BK70" i="10"/>
  <c r="BJ70" i="10" s="1"/>
  <c r="BL70" i="10"/>
  <c r="BN70" i="10"/>
  <c r="BM70" i="10" s="1"/>
  <c r="BO70" i="10"/>
  <c r="BQ70" i="10"/>
  <c r="BP70" i="10" s="1"/>
  <c r="BR70" i="10"/>
  <c r="BS70" i="10"/>
  <c r="BT70" i="10"/>
  <c r="BU70" i="10"/>
  <c r="BW70" i="10"/>
  <c r="BV70" i="10" s="1"/>
  <c r="BX70" i="10"/>
  <c r="BZ70" i="10"/>
  <c r="BY70" i="10" s="1"/>
  <c r="CA70" i="10"/>
  <c r="CB70" i="10"/>
  <c r="CC70" i="10"/>
  <c r="CD70" i="10"/>
  <c r="BB71" i="10"/>
  <c r="BA71" i="10" s="1"/>
  <c r="BC71" i="10"/>
  <c r="BE71" i="10"/>
  <c r="BD71" i="10" s="1"/>
  <c r="BF71" i="10"/>
  <c r="BH71" i="10"/>
  <c r="BG71" i="10" s="1"/>
  <c r="BI71" i="10"/>
  <c r="BK71" i="10"/>
  <c r="BJ71" i="10" s="1"/>
  <c r="BL71" i="10"/>
  <c r="BM71" i="10"/>
  <c r="BN71" i="10"/>
  <c r="BO71" i="10"/>
  <c r="BQ71" i="10"/>
  <c r="BP71" i="10" s="1"/>
  <c r="BR71" i="10"/>
  <c r="BT71" i="10"/>
  <c r="BS71" i="10" s="1"/>
  <c r="BU71" i="10"/>
  <c r="BV71" i="10"/>
  <c r="BW71" i="10"/>
  <c r="BX71" i="10"/>
  <c r="BY71" i="10"/>
  <c r="BZ71" i="10"/>
  <c r="CA71" i="10"/>
  <c r="CC71" i="10"/>
  <c r="CB71" i="10" s="1"/>
  <c r="CD71" i="10"/>
  <c r="BA72" i="10"/>
  <c r="BB72" i="10"/>
  <c r="BC72" i="10"/>
  <c r="BD72" i="10"/>
  <c r="BE72" i="10"/>
  <c r="BF72" i="10"/>
  <c r="BH72" i="10"/>
  <c r="BG72" i="10" s="1"/>
  <c r="BI72" i="10"/>
  <c r="BK72" i="10"/>
  <c r="BJ72" i="10" s="1"/>
  <c r="BL72" i="10"/>
  <c r="BM72" i="10"/>
  <c r="BN72" i="10"/>
  <c r="BO72" i="10"/>
  <c r="BQ72" i="10"/>
  <c r="BP72" i="10" s="1"/>
  <c r="BR72" i="10"/>
  <c r="BT72" i="10"/>
  <c r="BS72" i="10" s="1"/>
  <c r="BU72" i="10"/>
  <c r="BW72" i="10"/>
  <c r="BV72" i="10" s="1"/>
  <c r="BX72" i="10"/>
  <c r="BZ72" i="10"/>
  <c r="BY72" i="10" s="1"/>
  <c r="CA72" i="10"/>
  <c r="CC72" i="10"/>
  <c r="CB72" i="10" s="1"/>
  <c r="CD72" i="10"/>
  <c r="CD4" i="10"/>
  <c r="CC4" i="10"/>
  <c r="CB4" i="10" s="1"/>
  <c r="CA4" i="10"/>
  <c r="BZ4" i="10"/>
  <c r="BY4" i="10" s="1"/>
  <c r="BX4" i="10"/>
  <c r="BW4" i="10"/>
  <c r="BV4" i="10" s="1"/>
  <c r="BU4" i="10"/>
  <c r="BT4" i="10"/>
  <c r="BS4" i="10" s="1"/>
  <c r="BR4" i="10"/>
  <c r="BQ4" i="10"/>
  <c r="BP4" i="10" s="1"/>
  <c r="BO4" i="10"/>
  <c r="BN4" i="10"/>
  <c r="BM4" i="10" s="1"/>
  <c r="BL4" i="10"/>
  <c r="BK4" i="10"/>
  <c r="BJ4" i="10" s="1"/>
  <c r="BI4" i="10"/>
  <c r="BH4" i="10"/>
  <c r="BF4" i="10"/>
  <c r="BE4" i="10"/>
  <c r="BD4" i="10" s="1"/>
  <c r="BC4" i="10"/>
  <c r="BB4" i="10"/>
  <c r="BA4" i="10" s="1"/>
  <c r="BB184" i="9"/>
  <c r="BC184" i="9"/>
  <c r="BA184" i="9"/>
  <c r="BB182" i="9"/>
  <c r="BC182" i="9"/>
  <c r="BD182" i="9"/>
  <c r="BE182" i="9"/>
  <c r="BF182" i="9"/>
  <c r="BG182" i="9"/>
  <c r="BH182" i="9"/>
  <c r="BI182" i="9"/>
  <c r="BJ182" i="9"/>
  <c r="BK182" i="9"/>
  <c r="BL182" i="9"/>
  <c r="BM182" i="9"/>
  <c r="BN182" i="9"/>
  <c r="BO182" i="9"/>
  <c r="BP182" i="9"/>
  <c r="BQ182" i="9"/>
  <c r="BR182" i="9"/>
  <c r="BS182" i="9"/>
  <c r="BT182" i="9"/>
  <c r="BU182" i="9"/>
  <c r="BV182" i="9"/>
  <c r="BW182" i="9"/>
  <c r="BX182" i="9"/>
  <c r="BY182" i="9"/>
  <c r="BZ182" i="9"/>
  <c r="CA182" i="9"/>
  <c r="CB182" i="9"/>
  <c r="CC182" i="9"/>
  <c r="CD182" i="9"/>
  <c r="BA182" i="9"/>
  <c r="CC5" i="9"/>
  <c r="CB5" i="9" s="1"/>
  <c r="CD5" i="9"/>
  <c r="CB6" i="9"/>
  <c r="CC6" i="9"/>
  <c r="CD6" i="9"/>
  <c r="CC7" i="9"/>
  <c r="CB7" i="9" s="1"/>
  <c r="CD7" i="9"/>
  <c r="CC8" i="9"/>
  <c r="CB8" i="9" s="1"/>
  <c r="CD8" i="9"/>
  <c r="CC9" i="9"/>
  <c r="CB9" i="9" s="1"/>
  <c r="CD9" i="9"/>
  <c r="CB10" i="9"/>
  <c r="CC10" i="9"/>
  <c r="CD10" i="9"/>
  <c r="CC11" i="9"/>
  <c r="CB11" i="9" s="1"/>
  <c r="CD11" i="9"/>
  <c r="CC12" i="9"/>
  <c r="CB12" i="9" s="1"/>
  <c r="CD12" i="9"/>
  <c r="CC13" i="9"/>
  <c r="CB13" i="9" s="1"/>
  <c r="CD13" i="9"/>
  <c r="CB14" i="9"/>
  <c r="CC14" i="9"/>
  <c r="CD14" i="9"/>
  <c r="CC15" i="9"/>
  <c r="CB15" i="9" s="1"/>
  <c r="CD15" i="9"/>
  <c r="CB16" i="9"/>
  <c r="CC16" i="9"/>
  <c r="CD16" i="9"/>
  <c r="CC17" i="9"/>
  <c r="CB17" i="9" s="1"/>
  <c r="CD17" i="9"/>
  <c r="CB18" i="9"/>
  <c r="CC18" i="9"/>
  <c r="CD18" i="9"/>
  <c r="CC19" i="9"/>
  <c r="CB19" i="9" s="1"/>
  <c r="CD19" i="9"/>
  <c r="CC20" i="9"/>
  <c r="CB20" i="9" s="1"/>
  <c r="CD20" i="9"/>
  <c r="CC21" i="9"/>
  <c r="CB21" i="9" s="1"/>
  <c r="CD21" i="9"/>
  <c r="CB22" i="9"/>
  <c r="CC22" i="9"/>
  <c r="CD22" i="9"/>
  <c r="CC23" i="9"/>
  <c r="CB23" i="9" s="1"/>
  <c r="CD23" i="9"/>
  <c r="CC24" i="9"/>
  <c r="CB24" i="9" s="1"/>
  <c r="CD24" i="9"/>
  <c r="CC25" i="9"/>
  <c r="CB25" i="9" s="1"/>
  <c r="CD25" i="9"/>
  <c r="CB26" i="9"/>
  <c r="CC26" i="9"/>
  <c r="CD26" i="9"/>
  <c r="CC27" i="9"/>
  <c r="CB27" i="9" s="1"/>
  <c r="CD27" i="9"/>
  <c r="CC28" i="9"/>
  <c r="CB28" i="9" s="1"/>
  <c r="CD28" i="9"/>
  <c r="CB29" i="9"/>
  <c r="CC29" i="9"/>
  <c r="CD29" i="9"/>
  <c r="CB30" i="9"/>
  <c r="CC30" i="9"/>
  <c r="CD30" i="9"/>
  <c r="CC31" i="9"/>
  <c r="CB31" i="9" s="1"/>
  <c r="CD31" i="9"/>
  <c r="CC32" i="9"/>
  <c r="CB32" i="9" s="1"/>
  <c r="CD32" i="9"/>
  <c r="CB33" i="9"/>
  <c r="CC33" i="9"/>
  <c r="CD33" i="9"/>
  <c r="CB34" i="9"/>
  <c r="CC34" i="9"/>
  <c r="CD34" i="9"/>
  <c r="CC35" i="9"/>
  <c r="CB35" i="9" s="1"/>
  <c r="CD35" i="9"/>
  <c r="CC36" i="9"/>
  <c r="CB36" i="9" s="1"/>
  <c r="CD36" i="9"/>
  <c r="CB37" i="9"/>
  <c r="CC37" i="9"/>
  <c r="CD37" i="9"/>
  <c r="CB38" i="9"/>
  <c r="CC38" i="9"/>
  <c r="CD38" i="9"/>
  <c r="CC39" i="9"/>
  <c r="CB39" i="9" s="1"/>
  <c r="CD39" i="9"/>
  <c r="CC40" i="9"/>
  <c r="CB40" i="9" s="1"/>
  <c r="CD40" i="9"/>
  <c r="CB41" i="9"/>
  <c r="CC41" i="9"/>
  <c r="CD41" i="9"/>
  <c r="CB42" i="9"/>
  <c r="CC42" i="9"/>
  <c r="CD42" i="9"/>
  <c r="CC43" i="9"/>
  <c r="CB43" i="9" s="1"/>
  <c r="CD43" i="9"/>
  <c r="CC44" i="9"/>
  <c r="CB44" i="9" s="1"/>
  <c r="CD44" i="9"/>
  <c r="CB45" i="9"/>
  <c r="CC45" i="9"/>
  <c r="CD45" i="9"/>
  <c r="CB46" i="9"/>
  <c r="CC46" i="9"/>
  <c r="CD46" i="9"/>
  <c r="CC47" i="9"/>
  <c r="CB47" i="9" s="1"/>
  <c r="CD47" i="9"/>
  <c r="CC48" i="9"/>
  <c r="CB48" i="9" s="1"/>
  <c r="CD48" i="9"/>
  <c r="CB49" i="9"/>
  <c r="CC49" i="9"/>
  <c r="CD49" i="9"/>
  <c r="CB50" i="9"/>
  <c r="CC50" i="9"/>
  <c r="CD50" i="9"/>
  <c r="CC51" i="9"/>
  <c r="CB51" i="9" s="1"/>
  <c r="CD51" i="9"/>
  <c r="CC52" i="9"/>
  <c r="CB52" i="9" s="1"/>
  <c r="CD52" i="9"/>
  <c r="CB53" i="9"/>
  <c r="CC53" i="9"/>
  <c r="CD53" i="9"/>
  <c r="CB54" i="9"/>
  <c r="CC54" i="9"/>
  <c r="CD54" i="9"/>
  <c r="CC55" i="9"/>
  <c r="CB55" i="9" s="1"/>
  <c r="CD55" i="9"/>
  <c r="CC56" i="9"/>
  <c r="CB56" i="9" s="1"/>
  <c r="CD56" i="9"/>
  <c r="CB57" i="9"/>
  <c r="CC57" i="9"/>
  <c r="CD57" i="9"/>
  <c r="CB58" i="9"/>
  <c r="CC58" i="9"/>
  <c r="CD58" i="9"/>
  <c r="CC59" i="9"/>
  <c r="CB59" i="9" s="1"/>
  <c r="CD59" i="9"/>
  <c r="CC60" i="9"/>
  <c r="CB60" i="9" s="1"/>
  <c r="CD60" i="9"/>
  <c r="CB61" i="9"/>
  <c r="CC61" i="9"/>
  <c r="CD61" i="9"/>
  <c r="CB62" i="9"/>
  <c r="CC62" i="9"/>
  <c r="CD62" i="9"/>
  <c r="CC63" i="9"/>
  <c r="CB63" i="9" s="1"/>
  <c r="CD63" i="9"/>
  <c r="CC64" i="9"/>
  <c r="CB64" i="9" s="1"/>
  <c r="CD64" i="9"/>
  <c r="CB65" i="9"/>
  <c r="CC65" i="9"/>
  <c r="CD65" i="9"/>
  <c r="CB66" i="9"/>
  <c r="CC66" i="9"/>
  <c r="CD66" i="9"/>
  <c r="CC67" i="9"/>
  <c r="CB67" i="9" s="1"/>
  <c r="CD67" i="9"/>
  <c r="CC68" i="9"/>
  <c r="CB68" i="9" s="1"/>
  <c r="CD68" i="9"/>
  <c r="CB69" i="9"/>
  <c r="CC69" i="9"/>
  <c r="CD69" i="9"/>
  <c r="CB70" i="9"/>
  <c r="CC70" i="9"/>
  <c r="CD70" i="9"/>
  <c r="CC71" i="9"/>
  <c r="CB71" i="9" s="1"/>
  <c r="CD71" i="9"/>
  <c r="CC72" i="9"/>
  <c r="CB72" i="9" s="1"/>
  <c r="CD72" i="9"/>
  <c r="CB73" i="9"/>
  <c r="CC73" i="9"/>
  <c r="CD73" i="9"/>
  <c r="CB74" i="9"/>
  <c r="CC74" i="9"/>
  <c r="CD74" i="9"/>
  <c r="CC75" i="9"/>
  <c r="CB75" i="9" s="1"/>
  <c r="CD75" i="9"/>
  <c r="CC76" i="9"/>
  <c r="CB76" i="9" s="1"/>
  <c r="CD76" i="9"/>
  <c r="CB77" i="9"/>
  <c r="CC77" i="9"/>
  <c r="CD77" i="9"/>
  <c r="CB78" i="9"/>
  <c r="CC78" i="9"/>
  <c r="CD78" i="9"/>
  <c r="CC79" i="9"/>
  <c r="CB79" i="9" s="1"/>
  <c r="CD79" i="9"/>
  <c r="CC80" i="9"/>
  <c r="CB80" i="9" s="1"/>
  <c r="CD80" i="9"/>
  <c r="CB81" i="9"/>
  <c r="CC81" i="9"/>
  <c r="CD81" i="9"/>
  <c r="CB82" i="9"/>
  <c r="CC82" i="9"/>
  <c r="CD82" i="9"/>
  <c r="CC83" i="9"/>
  <c r="CB83" i="9" s="1"/>
  <c r="CD83" i="9"/>
  <c r="CC84" i="9"/>
  <c r="CB84" i="9" s="1"/>
  <c r="CD84" i="9"/>
  <c r="CB85" i="9"/>
  <c r="CC85" i="9"/>
  <c r="CD85" i="9"/>
  <c r="CB86" i="9"/>
  <c r="CC86" i="9"/>
  <c r="CD86" i="9"/>
  <c r="CC87" i="9"/>
  <c r="CB87" i="9" s="1"/>
  <c r="CD87" i="9"/>
  <c r="CC88" i="9"/>
  <c r="CB88" i="9" s="1"/>
  <c r="CD88" i="9"/>
  <c r="CB89" i="9"/>
  <c r="CC89" i="9"/>
  <c r="CD89" i="9"/>
  <c r="CB90" i="9"/>
  <c r="CC90" i="9"/>
  <c r="CD90" i="9"/>
  <c r="CC91" i="9"/>
  <c r="CB91" i="9" s="1"/>
  <c r="CD91" i="9"/>
  <c r="CC92" i="9"/>
  <c r="CB92" i="9" s="1"/>
  <c r="CD92" i="9"/>
  <c r="CB93" i="9"/>
  <c r="CC93" i="9"/>
  <c r="CD93" i="9"/>
  <c r="CB94" i="9"/>
  <c r="CC94" i="9"/>
  <c r="CD94" i="9"/>
  <c r="CC95" i="9"/>
  <c r="CB95" i="9" s="1"/>
  <c r="CD95" i="9"/>
  <c r="CC96" i="9"/>
  <c r="CB96" i="9" s="1"/>
  <c r="CD96" i="9"/>
  <c r="CB97" i="9"/>
  <c r="CC97" i="9"/>
  <c r="CD97" i="9"/>
  <c r="CB98" i="9"/>
  <c r="CC98" i="9"/>
  <c r="CD98" i="9"/>
  <c r="CC99" i="9"/>
  <c r="CB99" i="9" s="1"/>
  <c r="CD99" i="9"/>
  <c r="CC100" i="9"/>
  <c r="CB100" i="9" s="1"/>
  <c r="CD100" i="9"/>
  <c r="CB101" i="9"/>
  <c r="CC101" i="9"/>
  <c r="CD101" i="9"/>
  <c r="CB102" i="9"/>
  <c r="CC102" i="9"/>
  <c r="CD102" i="9"/>
  <c r="CC103" i="9"/>
  <c r="CB103" i="9" s="1"/>
  <c r="CD103" i="9"/>
  <c r="CC104" i="9"/>
  <c r="CB104" i="9" s="1"/>
  <c r="CD104" i="9"/>
  <c r="CB105" i="9"/>
  <c r="CC105" i="9"/>
  <c r="CD105" i="9"/>
  <c r="CB106" i="9"/>
  <c r="CC106" i="9"/>
  <c r="CD106" i="9"/>
  <c r="CC107" i="9"/>
  <c r="CB107" i="9" s="1"/>
  <c r="CD107" i="9"/>
  <c r="CC108" i="9"/>
  <c r="CB108" i="9" s="1"/>
  <c r="CD108" i="9"/>
  <c r="CB109" i="9"/>
  <c r="CC109" i="9"/>
  <c r="CD109" i="9"/>
  <c r="CB110" i="9"/>
  <c r="CC110" i="9"/>
  <c r="CD110" i="9"/>
  <c r="CC111" i="9"/>
  <c r="CB111" i="9" s="1"/>
  <c r="CD111" i="9"/>
  <c r="CC112" i="9"/>
  <c r="CB112" i="9" s="1"/>
  <c r="CD112" i="9"/>
  <c r="CB113" i="9"/>
  <c r="CC113" i="9"/>
  <c r="CD113" i="9"/>
  <c r="CB114" i="9"/>
  <c r="CC114" i="9"/>
  <c r="CD114" i="9"/>
  <c r="CC115" i="9"/>
  <c r="CB115" i="9" s="1"/>
  <c r="CD115" i="9"/>
  <c r="CC116" i="9"/>
  <c r="CB116" i="9" s="1"/>
  <c r="CD116" i="9"/>
  <c r="CB117" i="9"/>
  <c r="CC117" i="9"/>
  <c r="CD117" i="9"/>
  <c r="CB118" i="9"/>
  <c r="CC118" i="9"/>
  <c r="CD118" i="9"/>
  <c r="CC119" i="9"/>
  <c r="CB119" i="9" s="1"/>
  <c r="CD119" i="9"/>
  <c r="CC120" i="9"/>
  <c r="CB120" i="9" s="1"/>
  <c r="CD120" i="9"/>
  <c r="CB121" i="9"/>
  <c r="CC121" i="9"/>
  <c r="CD121" i="9"/>
  <c r="CB122" i="9"/>
  <c r="CC122" i="9"/>
  <c r="CD122" i="9"/>
  <c r="CC123" i="9"/>
  <c r="CB123" i="9" s="1"/>
  <c r="CD123" i="9"/>
  <c r="CC124" i="9"/>
  <c r="CB124" i="9" s="1"/>
  <c r="CD124" i="9"/>
  <c r="CB125" i="9"/>
  <c r="CC125" i="9"/>
  <c r="CD125" i="9"/>
  <c r="CB126" i="9"/>
  <c r="CC126" i="9"/>
  <c r="CD126" i="9"/>
  <c r="CC127" i="9"/>
  <c r="CB127" i="9" s="1"/>
  <c r="CD127" i="9"/>
  <c r="CC128" i="9"/>
  <c r="CB128" i="9" s="1"/>
  <c r="CD128" i="9"/>
  <c r="CB129" i="9"/>
  <c r="CC129" i="9"/>
  <c r="CD129" i="9"/>
  <c r="CB130" i="9"/>
  <c r="CC130" i="9"/>
  <c r="CD130" i="9"/>
  <c r="CC131" i="9"/>
  <c r="CB131" i="9" s="1"/>
  <c r="CD131" i="9"/>
  <c r="CC132" i="9"/>
  <c r="CB132" i="9" s="1"/>
  <c r="CD132" i="9"/>
  <c r="CB133" i="9"/>
  <c r="CC133" i="9"/>
  <c r="CD133" i="9"/>
  <c r="CB134" i="9"/>
  <c r="CC134" i="9"/>
  <c r="CD134" i="9"/>
  <c r="CC135" i="9"/>
  <c r="CB135" i="9" s="1"/>
  <c r="CD135" i="9"/>
  <c r="CC136" i="9"/>
  <c r="CB136" i="9" s="1"/>
  <c r="CD136" i="9"/>
  <c r="CB137" i="9"/>
  <c r="CC137" i="9"/>
  <c r="CD137" i="9"/>
  <c r="CB138" i="9"/>
  <c r="CC138" i="9"/>
  <c r="CD138" i="9"/>
  <c r="CC139" i="9"/>
  <c r="CB139" i="9" s="1"/>
  <c r="CD139" i="9"/>
  <c r="CC140" i="9"/>
  <c r="CB140" i="9" s="1"/>
  <c r="CD140" i="9"/>
  <c r="CB141" i="9"/>
  <c r="CC141" i="9"/>
  <c r="CD141" i="9"/>
  <c r="CB142" i="9"/>
  <c r="CC142" i="9"/>
  <c r="CD142" i="9"/>
  <c r="CC143" i="9"/>
  <c r="CB143" i="9" s="1"/>
  <c r="CD143" i="9"/>
  <c r="CC144" i="9"/>
  <c r="CB144" i="9" s="1"/>
  <c r="CD144" i="9"/>
  <c r="CB145" i="9"/>
  <c r="CC145" i="9"/>
  <c r="CD145" i="9"/>
  <c r="CB146" i="9"/>
  <c r="CC146" i="9"/>
  <c r="CD146" i="9"/>
  <c r="CC147" i="9"/>
  <c r="CB147" i="9" s="1"/>
  <c r="CD147" i="9"/>
  <c r="CC148" i="9"/>
  <c r="CB148" i="9" s="1"/>
  <c r="CD148" i="9"/>
  <c r="CB149" i="9"/>
  <c r="CC149" i="9"/>
  <c r="CD149" i="9"/>
  <c r="CB150" i="9"/>
  <c r="CC150" i="9"/>
  <c r="CD150" i="9"/>
  <c r="CC151" i="9"/>
  <c r="CB151" i="9" s="1"/>
  <c r="CD151" i="9"/>
  <c r="CC152" i="9"/>
  <c r="CB152" i="9" s="1"/>
  <c r="CD152" i="9"/>
  <c r="CB153" i="9"/>
  <c r="CC153" i="9"/>
  <c r="CD153" i="9"/>
  <c r="CB154" i="9"/>
  <c r="CC154" i="9"/>
  <c r="CD154" i="9"/>
  <c r="CC155" i="9"/>
  <c r="CB155" i="9" s="1"/>
  <c r="CD155" i="9"/>
  <c r="CC156" i="9"/>
  <c r="CB156" i="9" s="1"/>
  <c r="CD156" i="9"/>
  <c r="CB157" i="9"/>
  <c r="CC157" i="9"/>
  <c r="CD157" i="9"/>
  <c r="CB158" i="9"/>
  <c r="CC158" i="9"/>
  <c r="CD158" i="9"/>
  <c r="CC159" i="9"/>
  <c r="CB159" i="9" s="1"/>
  <c r="CD159" i="9"/>
  <c r="CC160" i="9"/>
  <c r="CB160" i="9" s="1"/>
  <c r="CD160" i="9"/>
  <c r="CB161" i="9"/>
  <c r="CC161" i="9"/>
  <c r="CD161" i="9"/>
  <c r="CB162" i="9"/>
  <c r="CC162" i="9"/>
  <c r="CD162" i="9"/>
  <c r="CC163" i="9"/>
  <c r="CB163" i="9" s="1"/>
  <c r="CD163" i="9"/>
  <c r="CC164" i="9"/>
  <c r="CB164" i="9" s="1"/>
  <c r="CD164" i="9"/>
  <c r="CB165" i="9"/>
  <c r="CC165" i="9"/>
  <c r="CD165" i="9"/>
  <c r="CB166" i="9"/>
  <c r="CC166" i="9"/>
  <c r="CD166" i="9"/>
  <c r="CC167" i="9"/>
  <c r="CB167" i="9" s="1"/>
  <c r="CD167" i="9"/>
  <c r="CC168" i="9"/>
  <c r="CB168" i="9" s="1"/>
  <c r="CD168" i="9"/>
  <c r="CB169" i="9"/>
  <c r="CC169" i="9"/>
  <c r="CD169" i="9"/>
  <c r="CB170" i="9"/>
  <c r="CC170" i="9"/>
  <c r="CD170" i="9"/>
  <c r="CC171" i="9"/>
  <c r="CB171" i="9" s="1"/>
  <c r="CD171" i="9"/>
  <c r="CC172" i="9"/>
  <c r="CB172" i="9" s="1"/>
  <c r="CD172" i="9"/>
  <c r="CB173" i="9"/>
  <c r="CC173" i="9"/>
  <c r="CD173" i="9"/>
  <c r="CB174" i="9"/>
  <c r="CC174" i="9"/>
  <c r="CD174" i="9"/>
  <c r="CC175" i="9"/>
  <c r="CB175" i="9" s="1"/>
  <c r="CD175" i="9"/>
  <c r="CC176" i="9"/>
  <c r="CB176" i="9" s="1"/>
  <c r="CD176" i="9"/>
  <c r="CB177" i="9"/>
  <c r="CC177" i="9"/>
  <c r="CD177" i="9"/>
  <c r="CB178" i="9"/>
  <c r="CC178" i="9"/>
  <c r="CD178" i="9"/>
  <c r="CC179" i="9"/>
  <c r="CB179" i="9" s="1"/>
  <c r="CD179" i="9"/>
  <c r="CC180" i="9"/>
  <c r="CB180" i="9" s="1"/>
  <c r="CD180" i="9"/>
  <c r="CB181" i="9"/>
  <c r="CC181" i="9"/>
  <c r="CD181" i="9"/>
  <c r="CD4" i="9"/>
  <c r="CC4" i="9"/>
  <c r="CB4" i="9"/>
  <c r="BZ4" i="9"/>
  <c r="BZ5" i="9"/>
  <c r="BY5" i="9" s="1"/>
  <c r="CA5" i="9"/>
  <c r="BY6" i="9"/>
  <c r="BZ6" i="9"/>
  <c r="CA6" i="9"/>
  <c r="BZ7" i="9"/>
  <c r="BY7" i="9" s="1"/>
  <c r="CA7" i="9"/>
  <c r="BY8" i="9"/>
  <c r="BZ8" i="9"/>
  <c r="CA8" i="9"/>
  <c r="BZ9" i="9"/>
  <c r="BY9" i="9" s="1"/>
  <c r="CA9" i="9"/>
  <c r="BY10" i="9"/>
  <c r="BZ10" i="9"/>
  <c r="CA10" i="9"/>
  <c r="BZ11" i="9"/>
  <c r="BY11" i="9" s="1"/>
  <c r="CA11" i="9"/>
  <c r="BY12" i="9"/>
  <c r="BZ12" i="9"/>
  <c r="CA12" i="9"/>
  <c r="BZ13" i="9"/>
  <c r="BY13" i="9" s="1"/>
  <c r="CA13" i="9"/>
  <c r="BY14" i="9"/>
  <c r="BZ14" i="9"/>
  <c r="CA14" i="9"/>
  <c r="BZ15" i="9"/>
  <c r="BY15" i="9" s="1"/>
  <c r="CA15" i="9"/>
  <c r="BY16" i="9"/>
  <c r="BZ16" i="9"/>
  <c r="CA16" i="9"/>
  <c r="BZ17" i="9"/>
  <c r="BY17" i="9" s="1"/>
  <c r="CA17" i="9"/>
  <c r="BY18" i="9"/>
  <c r="BZ18" i="9"/>
  <c r="CA18" i="9"/>
  <c r="BZ19" i="9"/>
  <c r="BY19" i="9" s="1"/>
  <c r="CA19" i="9"/>
  <c r="BY20" i="9"/>
  <c r="BZ20" i="9"/>
  <c r="CA20" i="9"/>
  <c r="BZ21" i="9"/>
  <c r="BY21" i="9" s="1"/>
  <c r="CA21" i="9"/>
  <c r="BY22" i="9"/>
  <c r="BZ22" i="9"/>
  <c r="CA22" i="9"/>
  <c r="BZ23" i="9"/>
  <c r="BY23" i="9" s="1"/>
  <c r="CA23" i="9"/>
  <c r="BZ24" i="9"/>
  <c r="BY24" i="9" s="1"/>
  <c r="CA24" i="9"/>
  <c r="BZ25" i="9"/>
  <c r="BY25" i="9" s="1"/>
  <c r="CA25" i="9"/>
  <c r="BY26" i="9"/>
  <c r="BZ26" i="9"/>
  <c r="CA26" i="9"/>
  <c r="BZ27" i="9"/>
  <c r="BY27" i="9" s="1"/>
  <c r="CA27" i="9"/>
  <c r="BZ28" i="9"/>
  <c r="BY28" i="9" s="1"/>
  <c r="CA28" i="9"/>
  <c r="BZ29" i="9"/>
  <c r="BY29" i="9" s="1"/>
  <c r="CA29" i="9"/>
  <c r="BY30" i="9"/>
  <c r="BZ30" i="9"/>
  <c r="CA30" i="9"/>
  <c r="BZ31" i="9"/>
  <c r="BY31" i="9" s="1"/>
  <c r="CA31" i="9"/>
  <c r="BZ32" i="9"/>
  <c r="BY32" i="9" s="1"/>
  <c r="CA32" i="9"/>
  <c r="BZ33" i="9"/>
  <c r="BY33" i="9" s="1"/>
  <c r="CA33" i="9"/>
  <c r="BY34" i="9"/>
  <c r="BZ34" i="9"/>
  <c r="CA34" i="9"/>
  <c r="BZ35" i="9"/>
  <c r="BY35" i="9" s="1"/>
  <c r="CA35" i="9"/>
  <c r="BZ36" i="9"/>
  <c r="BY36" i="9" s="1"/>
  <c r="CA36" i="9"/>
  <c r="BZ37" i="9"/>
  <c r="BY37" i="9" s="1"/>
  <c r="CA37" i="9"/>
  <c r="BY38" i="9"/>
  <c r="BZ38" i="9"/>
  <c r="CA38" i="9"/>
  <c r="BZ39" i="9"/>
  <c r="BY39" i="9" s="1"/>
  <c r="CA39" i="9"/>
  <c r="BZ40" i="9"/>
  <c r="BY40" i="9" s="1"/>
  <c r="CA40" i="9"/>
  <c r="BZ41" i="9"/>
  <c r="BY41" i="9" s="1"/>
  <c r="CA41" i="9"/>
  <c r="BY42" i="9"/>
  <c r="BZ42" i="9"/>
  <c r="CA42" i="9"/>
  <c r="BZ43" i="9"/>
  <c r="BY43" i="9" s="1"/>
  <c r="CA43" i="9"/>
  <c r="BZ44" i="9"/>
  <c r="BY44" i="9" s="1"/>
  <c r="CA44" i="9"/>
  <c r="BZ45" i="9"/>
  <c r="BY45" i="9" s="1"/>
  <c r="CA45" i="9"/>
  <c r="BY46" i="9"/>
  <c r="BZ46" i="9"/>
  <c r="CA46" i="9"/>
  <c r="BZ47" i="9"/>
  <c r="BY47" i="9" s="1"/>
  <c r="CA47" i="9"/>
  <c r="BZ48" i="9"/>
  <c r="BY48" i="9" s="1"/>
  <c r="CA48" i="9"/>
  <c r="BZ49" i="9"/>
  <c r="BY49" i="9" s="1"/>
  <c r="CA49" i="9"/>
  <c r="BY50" i="9"/>
  <c r="BZ50" i="9"/>
  <c r="CA50" i="9"/>
  <c r="BZ51" i="9"/>
  <c r="BY51" i="9" s="1"/>
  <c r="CA51" i="9"/>
  <c r="BZ52" i="9"/>
  <c r="BY52" i="9" s="1"/>
  <c r="CA52" i="9"/>
  <c r="BZ53" i="9"/>
  <c r="BY53" i="9" s="1"/>
  <c r="CA53" i="9"/>
  <c r="BY54" i="9"/>
  <c r="BZ54" i="9"/>
  <c r="CA54" i="9"/>
  <c r="BZ55" i="9"/>
  <c r="BY55" i="9" s="1"/>
  <c r="CA55" i="9"/>
  <c r="BZ56" i="9"/>
  <c r="BY56" i="9" s="1"/>
  <c r="CA56" i="9"/>
  <c r="BZ57" i="9"/>
  <c r="BY57" i="9" s="1"/>
  <c r="CA57" i="9"/>
  <c r="BY58" i="9"/>
  <c r="BZ58" i="9"/>
  <c r="CA58" i="9"/>
  <c r="BZ59" i="9"/>
  <c r="BY59" i="9" s="1"/>
  <c r="CA59" i="9"/>
  <c r="BZ60" i="9"/>
  <c r="BY60" i="9" s="1"/>
  <c r="CA60" i="9"/>
  <c r="BY61" i="9"/>
  <c r="BZ61" i="9"/>
  <c r="CA61" i="9"/>
  <c r="BY62" i="9"/>
  <c r="BZ62" i="9"/>
  <c r="CA62" i="9"/>
  <c r="BZ63" i="9"/>
  <c r="BY63" i="9" s="1"/>
  <c r="CA63" i="9"/>
  <c r="BZ64" i="9"/>
  <c r="BY64" i="9" s="1"/>
  <c r="CA64" i="9"/>
  <c r="BY65" i="9"/>
  <c r="BZ65" i="9"/>
  <c r="CA65" i="9"/>
  <c r="BY66" i="9"/>
  <c r="BZ66" i="9"/>
  <c r="CA66" i="9"/>
  <c r="BZ67" i="9"/>
  <c r="BY67" i="9" s="1"/>
  <c r="CA67" i="9"/>
  <c r="BZ68" i="9"/>
  <c r="BY68" i="9" s="1"/>
  <c r="CA68" i="9"/>
  <c r="BY69" i="9"/>
  <c r="BZ69" i="9"/>
  <c r="CA69" i="9"/>
  <c r="BY70" i="9"/>
  <c r="BZ70" i="9"/>
  <c r="CA70" i="9"/>
  <c r="BZ71" i="9"/>
  <c r="BY71" i="9" s="1"/>
  <c r="CA71" i="9"/>
  <c r="BZ72" i="9"/>
  <c r="BY72" i="9" s="1"/>
  <c r="CA72" i="9"/>
  <c r="BY73" i="9"/>
  <c r="BZ73" i="9"/>
  <c r="CA73" i="9"/>
  <c r="BY74" i="9"/>
  <c r="BZ74" i="9"/>
  <c r="CA74" i="9"/>
  <c r="BZ75" i="9"/>
  <c r="BY75" i="9" s="1"/>
  <c r="CA75" i="9"/>
  <c r="BZ76" i="9"/>
  <c r="BY76" i="9" s="1"/>
  <c r="CA76" i="9"/>
  <c r="BY77" i="9"/>
  <c r="BZ77" i="9"/>
  <c r="CA77" i="9"/>
  <c r="BY78" i="9"/>
  <c r="BZ78" i="9"/>
  <c r="CA78" i="9"/>
  <c r="BZ79" i="9"/>
  <c r="BY79" i="9" s="1"/>
  <c r="CA79" i="9"/>
  <c r="BZ80" i="9"/>
  <c r="BY80" i="9" s="1"/>
  <c r="CA80" i="9"/>
  <c r="BY81" i="9"/>
  <c r="BZ81" i="9"/>
  <c r="CA81" i="9"/>
  <c r="BY82" i="9"/>
  <c r="BZ82" i="9"/>
  <c r="CA82" i="9"/>
  <c r="BZ83" i="9"/>
  <c r="BY83" i="9" s="1"/>
  <c r="CA83" i="9"/>
  <c r="BZ84" i="9"/>
  <c r="BY84" i="9" s="1"/>
  <c r="CA84" i="9"/>
  <c r="BY85" i="9"/>
  <c r="BZ85" i="9"/>
  <c r="CA85" i="9"/>
  <c r="BY86" i="9"/>
  <c r="BZ86" i="9"/>
  <c r="CA86" i="9"/>
  <c r="BZ87" i="9"/>
  <c r="BY87" i="9" s="1"/>
  <c r="CA87" i="9"/>
  <c r="BZ88" i="9"/>
  <c r="BY88" i="9" s="1"/>
  <c r="CA88" i="9"/>
  <c r="BY89" i="9"/>
  <c r="BZ89" i="9"/>
  <c r="CA89" i="9"/>
  <c r="BY90" i="9"/>
  <c r="BZ90" i="9"/>
  <c r="CA90" i="9"/>
  <c r="BZ91" i="9"/>
  <c r="BY91" i="9" s="1"/>
  <c r="CA91" i="9"/>
  <c r="BZ92" i="9"/>
  <c r="BY92" i="9" s="1"/>
  <c r="CA92" i="9"/>
  <c r="BY93" i="9"/>
  <c r="BZ93" i="9"/>
  <c r="CA93" i="9"/>
  <c r="BY94" i="9"/>
  <c r="BZ94" i="9"/>
  <c r="CA94" i="9"/>
  <c r="BZ95" i="9"/>
  <c r="BY95" i="9" s="1"/>
  <c r="CA95" i="9"/>
  <c r="BZ96" i="9"/>
  <c r="BY96" i="9" s="1"/>
  <c r="CA96" i="9"/>
  <c r="BY97" i="9"/>
  <c r="BZ97" i="9"/>
  <c r="CA97" i="9"/>
  <c r="BY98" i="9"/>
  <c r="BZ98" i="9"/>
  <c r="CA98" i="9"/>
  <c r="BZ99" i="9"/>
  <c r="BY99" i="9" s="1"/>
  <c r="CA99" i="9"/>
  <c r="BZ100" i="9"/>
  <c r="BY100" i="9" s="1"/>
  <c r="CA100" i="9"/>
  <c r="BY101" i="9"/>
  <c r="BZ101" i="9"/>
  <c r="CA101" i="9"/>
  <c r="BY102" i="9"/>
  <c r="BZ102" i="9"/>
  <c r="CA102" i="9"/>
  <c r="BZ103" i="9"/>
  <c r="BY103" i="9" s="1"/>
  <c r="CA103" i="9"/>
  <c r="BZ104" i="9"/>
  <c r="BY104" i="9" s="1"/>
  <c r="CA104" i="9"/>
  <c r="BY105" i="9"/>
  <c r="BZ105" i="9"/>
  <c r="CA105" i="9"/>
  <c r="BY106" i="9"/>
  <c r="BZ106" i="9"/>
  <c r="CA106" i="9"/>
  <c r="BZ107" i="9"/>
  <c r="BY107" i="9" s="1"/>
  <c r="CA107" i="9"/>
  <c r="BZ108" i="9"/>
  <c r="BY108" i="9" s="1"/>
  <c r="CA108" i="9"/>
  <c r="BY109" i="9"/>
  <c r="BZ109" i="9"/>
  <c r="CA109" i="9"/>
  <c r="BY110" i="9"/>
  <c r="BZ110" i="9"/>
  <c r="CA110" i="9"/>
  <c r="BZ111" i="9"/>
  <c r="BY111" i="9" s="1"/>
  <c r="CA111" i="9"/>
  <c r="BZ112" i="9"/>
  <c r="BY112" i="9" s="1"/>
  <c r="CA112" i="9"/>
  <c r="BY113" i="9"/>
  <c r="BZ113" i="9"/>
  <c r="CA113" i="9"/>
  <c r="BY114" i="9"/>
  <c r="BZ114" i="9"/>
  <c r="CA114" i="9"/>
  <c r="BZ115" i="9"/>
  <c r="BY115" i="9" s="1"/>
  <c r="CA115" i="9"/>
  <c r="BZ116" i="9"/>
  <c r="BY116" i="9" s="1"/>
  <c r="CA116" i="9"/>
  <c r="BY117" i="9"/>
  <c r="BZ117" i="9"/>
  <c r="CA117" i="9"/>
  <c r="BY118" i="9"/>
  <c r="BZ118" i="9"/>
  <c r="CA118" i="9"/>
  <c r="BZ119" i="9"/>
  <c r="BY119" i="9" s="1"/>
  <c r="CA119" i="9"/>
  <c r="BZ120" i="9"/>
  <c r="BY120" i="9" s="1"/>
  <c r="CA120" i="9"/>
  <c r="BY121" i="9"/>
  <c r="BZ121" i="9"/>
  <c r="CA121" i="9"/>
  <c r="BY122" i="9"/>
  <c r="BZ122" i="9"/>
  <c r="CA122" i="9"/>
  <c r="BZ123" i="9"/>
  <c r="BY123" i="9" s="1"/>
  <c r="CA123" i="9"/>
  <c r="BZ124" i="9"/>
  <c r="BY124" i="9" s="1"/>
  <c r="CA124" i="9"/>
  <c r="BY125" i="9"/>
  <c r="BZ125" i="9"/>
  <c r="CA125" i="9"/>
  <c r="BY126" i="9"/>
  <c r="BZ126" i="9"/>
  <c r="CA126" i="9"/>
  <c r="BZ127" i="9"/>
  <c r="BY127" i="9" s="1"/>
  <c r="CA127" i="9"/>
  <c r="BZ128" i="9"/>
  <c r="BY128" i="9" s="1"/>
  <c r="CA128" i="9"/>
  <c r="BY129" i="9"/>
  <c r="BZ129" i="9"/>
  <c r="CA129" i="9"/>
  <c r="BY130" i="9"/>
  <c r="BZ130" i="9"/>
  <c r="CA130" i="9"/>
  <c r="BZ131" i="9"/>
  <c r="BY131" i="9" s="1"/>
  <c r="CA131" i="9"/>
  <c r="BZ132" i="9"/>
  <c r="BY132" i="9" s="1"/>
  <c r="CA132" i="9"/>
  <c r="BY133" i="9"/>
  <c r="BZ133" i="9"/>
  <c r="CA133" i="9"/>
  <c r="BY134" i="9"/>
  <c r="BZ134" i="9"/>
  <c r="CA134" i="9"/>
  <c r="BZ135" i="9"/>
  <c r="BY135" i="9" s="1"/>
  <c r="CA135" i="9"/>
  <c r="BZ136" i="9"/>
  <c r="BY136" i="9" s="1"/>
  <c r="CA136" i="9"/>
  <c r="BY137" i="9"/>
  <c r="BZ137" i="9"/>
  <c r="CA137" i="9"/>
  <c r="BY138" i="9"/>
  <c r="BZ138" i="9"/>
  <c r="CA138" i="9"/>
  <c r="BZ139" i="9"/>
  <c r="BY139" i="9" s="1"/>
  <c r="CA139" i="9"/>
  <c r="BZ140" i="9"/>
  <c r="BY140" i="9" s="1"/>
  <c r="CA140" i="9"/>
  <c r="BY141" i="9"/>
  <c r="BZ141" i="9"/>
  <c r="CA141" i="9"/>
  <c r="BY142" i="9"/>
  <c r="BZ142" i="9"/>
  <c r="CA142" i="9"/>
  <c r="BZ143" i="9"/>
  <c r="BY143" i="9" s="1"/>
  <c r="CA143" i="9"/>
  <c r="BZ144" i="9"/>
  <c r="BY144" i="9" s="1"/>
  <c r="CA144" i="9"/>
  <c r="BY145" i="9"/>
  <c r="BZ145" i="9"/>
  <c r="CA145" i="9"/>
  <c r="BY146" i="9"/>
  <c r="BZ146" i="9"/>
  <c r="CA146" i="9"/>
  <c r="BZ147" i="9"/>
  <c r="BY147" i="9" s="1"/>
  <c r="CA147" i="9"/>
  <c r="BZ148" i="9"/>
  <c r="BY148" i="9" s="1"/>
  <c r="CA148" i="9"/>
  <c r="BY149" i="9"/>
  <c r="BZ149" i="9"/>
  <c r="CA149" i="9"/>
  <c r="BY150" i="9"/>
  <c r="BZ150" i="9"/>
  <c r="CA150" i="9"/>
  <c r="BZ151" i="9"/>
  <c r="BY151" i="9" s="1"/>
  <c r="CA151" i="9"/>
  <c r="BZ152" i="9"/>
  <c r="BY152" i="9" s="1"/>
  <c r="CA152" i="9"/>
  <c r="BY153" i="9"/>
  <c r="BZ153" i="9"/>
  <c r="CA153" i="9"/>
  <c r="BY154" i="9"/>
  <c r="BZ154" i="9"/>
  <c r="CA154" i="9"/>
  <c r="BZ155" i="9"/>
  <c r="BY155" i="9" s="1"/>
  <c r="CA155" i="9"/>
  <c r="BZ156" i="9"/>
  <c r="BY156" i="9" s="1"/>
  <c r="CA156" i="9"/>
  <c r="BY157" i="9"/>
  <c r="BZ157" i="9"/>
  <c r="CA157" i="9"/>
  <c r="BY158" i="9"/>
  <c r="BZ158" i="9"/>
  <c r="CA158" i="9"/>
  <c r="BZ159" i="9"/>
  <c r="BY159" i="9" s="1"/>
  <c r="CA159" i="9"/>
  <c r="BZ160" i="9"/>
  <c r="BY160" i="9" s="1"/>
  <c r="CA160" i="9"/>
  <c r="BY161" i="9"/>
  <c r="BZ161" i="9"/>
  <c r="CA161" i="9"/>
  <c r="BY162" i="9"/>
  <c r="BZ162" i="9"/>
  <c r="CA162" i="9"/>
  <c r="BZ163" i="9"/>
  <c r="BY163" i="9" s="1"/>
  <c r="CA163" i="9"/>
  <c r="BZ164" i="9"/>
  <c r="BY164" i="9" s="1"/>
  <c r="CA164" i="9"/>
  <c r="BY165" i="9"/>
  <c r="BZ165" i="9"/>
  <c r="CA165" i="9"/>
  <c r="BY166" i="9"/>
  <c r="BZ166" i="9"/>
  <c r="CA166" i="9"/>
  <c r="BZ167" i="9"/>
  <c r="BY167" i="9" s="1"/>
  <c r="CA167" i="9"/>
  <c r="BZ168" i="9"/>
  <c r="BY168" i="9" s="1"/>
  <c r="CA168" i="9"/>
  <c r="BY169" i="9"/>
  <c r="BZ169" i="9"/>
  <c r="CA169" i="9"/>
  <c r="BY170" i="9"/>
  <c r="BZ170" i="9"/>
  <c r="CA170" i="9"/>
  <c r="BZ171" i="9"/>
  <c r="BY171" i="9" s="1"/>
  <c r="CA171" i="9"/>
  <c r="BZ172" i="9"/>
  <c r="BY172" i="9" s="1"/>
  <c r="CA172" i="9"/>
  <c r="BY173" i="9"/>
  <c r="BZ173" i="9"/>
  <c r="CA173" i="9"/>
  <c r="BY174" i="9"/>
  <c r="BZ174" i="9"/>
  <c r="CA174" i="9"/>
  <c r="BZ175" i="9"/>
  <c r="BY175" i="9" s="1"/>
  <c r="CA175" i="9"/>
  <c r="BZ176" i="9"/>
  <c r="BY176" i="9" s="1"/>
  <c r="CA176" i="9"/>
  <c r="BY177" i="9"/>
  <c r="BZ177" i="9"/>
  <c r="CA177" i="9"/>
  <c r="BY178" i="9"/>
  <c r="BZ178" i="9"/>
  <c r="CA178" i="9"/>
  <c r="BZ179" i="9"/>
  <c r="BY179" i="9" s="1"/>
  <c r="CA179" i="9"/>
  <c r="BZ180" i="9"/>
  <c r="BY180" i="9" s="1"/>
  <c r="CA180" i="9"/>
  <c r="BY181" i="9"/>
  <c r="BZ181" i="9"/>
  <c r="CA181" i="9"/>
  <c r="CA4" i="9"/>
  <c r="BY4" i="9"/>
  <c r="BW4" i="9"/>
  <c r="BW5" i="9"/>
  <c r="BV5" i="9" s="1"/>
  <c r="BX5" i="9"/>
  <c r="BV6" i="9"/>
  <c r="BW6" i="9"/>
  <c r="BX6" i="9"/>
  <c r="BW7" i="9"/>
  <c r="BV7" i="9" s="1"/>
  <c r="BX7" i="9"/>
  <c r="BW8" i="9"/>
  <c r="BV8" i="9" s="1"/>
  <c r="BX8" i="9"/>
  <c r="BW9" i="9"/>
  <c r="BV9" i="9" s="1"/>
  <c r="BX9" i="9"/>
  <c r="BV10" i="9"/>
  <c r="BW10" i="9"/>
  <c r="BX10" i="9"/>
  <c r="BW11" i="9"/>
  <c r="BV11" i="9" s="1"/>
  <c r="BX11" i="9"/>
  <c r="BW12" i="9"/>
  <c r="BV12" i="9" s="1"/>
  <c r="BX12" i="9"/>
  <c r="BW13" i="9"/>
  <c r="BV13" i="9" s="1"/>
  <c r="BX13" i="9"/>
  <c r="BV14" i="9"/>
  <c r="BW14" i="9"/>
  <c r="BX14" i="9"/>
  <c r="BW15" i="9"/>
  <c r="BV15" i="9" s="1"/>
  <c r="BX15" i="9"/>
  <c r="BW16" i="9"/>
  <c r="BV16" i="9" s="1"/>
  <c r="BX16" i="9"/>
  <c r="BW17" i="9"/>
  <c r="BV17" i="9" s="1"/>
  <c r="BX17" i="9"/>
  <c r="BV18" i="9"/>
  <c r="BW18" i="9"/>
  <c r="BX18" i="9"/>
  <c r="BW19" i="9"/>
  <c r="BV19" i="9" s="1"/>
  <c r="BX19" i="9"/>
  <c r="BV20" i="9"/>
  <c r="BW20" i="9"/>
  <c r="BX20" i="9"/>
  <c r="BW21" i="9"/>
  <c r="BV21" i="9" s="1"/>
  <c r="BX21" i="9"/>
  <c r="BV22" i="9"/>
  <c r="BW22" i="9"/>
  <c r="BX22" i="9"/>
  <c r="BW23" i="9"/>
  <c r="BV23" i="9" s="1"/>
  <c r="BX23" i="9"/>
  <c r="BW24" i="9"/>
  <c r="BV24" i="9" s="1"/>
  <c r="BX24" i="9"/>
  <c r="BV25" i="9"/>
  <c r="BW25" i="9"/>
  <c r="BX25" i="9"/>
  <c r="BV26" i="9"/>
  <c r="BW26" i="9"/>
  <c r="BX26" i="9"/>
  <c r="BW27" i="9"/>
  <c r="BV27" i="9" s="1"/>
  <c r="BX27" i="9"/>
  <c r="BW28" i="9"/>
  <c r="BV28" i="9" s="1"/>
  <c r="BX28" i="9"/>
  <c r="BV29" i="9"/>
  <c r="BW29" i="9"/>
  <c r="BX29" i="9"/>
  <c r="BV30" i="9"/>
  <c r="BW30" i="9"/>
  <c r="BX30" i="9"/>
  <c r="BW31" i="9"/>
  <c r="BV31" i="9" s="1"/>
  <c r="BX31" i="9"/>
  <c r="BW32" i="9"/>
  <c r="BV32" i="9" s="1"/>
  <c r="BX32" i="9"/>
  <c r="BV33" i="9"/>
  <c r="BW33" i="9"/>
  <c r="BX33" i="9"/>
  <c r="BV34" i="9"/>
  <c r="BW34" i="9"/>
  <c r="BX34" i="9"/>
  <c r="BW35" i="9"/>
  <c r="BV35" i="9" s="1"/>
  <c r="BX35" i="9"/>
  <c r="BW36" i="9"/>
  <c r="BV36" i="9" s="1"/>
  <c r="BX36" i="9"/>
  <c r="BV37" i="9"/>
  <c r="BW37" i="9"/>
  <c r="BX37" i="9"/>
  <c r="BV38" i="9"/>
  <c r="BW38" i="9"/>
  <c r="BX38" i="9"/>
  <c r="BW39" i="9"/>
  <c r="BV39" i="9" s="1"/>
  <c r="BX39" i="9"/>
  <c r="BW40" i="9"/>
  <c r="BV40" i="9" s="1"/>
  <c r="BX40" i="9"/>
  <c r="BV41" i="9"/>
  <c r="BW41" i="9"/>
  <c r="BX41" i="9"/>
  <c r="BV42" i="9"/>
  <c r="BW42" i="9"/>
  <c r="BX42" i="9"/>
  <c r="BW43" i="9"/>
  <c r="BV43" i="9" s="1"/>
  <c r="BX43" i="9"/>
  <c r="BW44" i="9"/>
  <c r="BV44" i="9" s="1"/>
  <c r="BX44" i="9"/>
  <c r="BV45" i="9"/>
  <c r="BW45" i="9"/>
  <c r="BX45" i="9"/>
  <c r="BV46" i="9"/>
  <c r="BW46" i="9"/>
  <c r="BX46" i="9"/>
  <c r="BW47" i="9"/>
  <c r="BV47" i="9" s="1"/>
  <c r="BX47" i="9"/>
  <c r="BW48" i="9"/>
  <c r="BV48" i="9" s="1"/>
  <c r="BX48" i="9"/>
  <c r="BV49" i="9"/>
  <c r="BW49" i="9"/>
  <c r="BX49" i="9"/>
  <c r="BV50" i="9"/>
  <c r="BW50" i="9"/>
  <c r="BX50" i="9"/>
  <c r="BW51" i="9"/>
  <c r="BV51" i="9" s="1"/>
  <c r="BX51" i="9"/>
  <c r="BW52" i="9"/>
  <c r="BV52" i="9" s="1"/>
  <c r="BX52" i="9"/>
  <c r="BV53" i="9"/>
  <c r="BW53" i="9"/>
  <c r="BX53" i="9"/>
  <c r="BV54" i="9"/>
  <c r="BW54" i="9"/>
  <c r="BX54" i="9"/>
  <c r="BW55" i="9"/>
  <c r="BV55" i="9" s="1"/>
  <c r="BX55" i="9"/>
  <c r="BW56" i="9"/>
  <c r="BV56" i="9" s="1"/>
  <c r="BX56" i="9"/>
  <c r="BW57" i="9"/>
  <c r="BV57" i="9" s="1"/>
  <c r="BX57" i="9"/>
  <c r="BW58" i="9"/>
  <c r="BV58" i="9" s="1"/>
  <c r="BX58" i="9"/>
  <c r="BW59" i="9"/>
  <c r="BV59" i="9" s="1"/>
  <c r="BX59" i="9"/>
  <c r="BW60" i="9"/>
  <c r="BV60" i="9" s="1"/>
  <c r="BX60" i="9"/>
  <c r="BV61" i="9"/>
  <c r="BW61" i="9"/>
  <c r="BX61" i="9"/>
  <c r="BV62" i="9"/>
  <c r="BW62" i="9"/>
  <c r="BX62" i="9"/>
  <c r="BW63" i="9"/>
  <c r="BV63" i="9" s="1"/>
  <c r="BX63" i="9"/>
  <c r="BV64" i="9"/>
  <c r="BW64" i="9"/>
  <c r="BX64" i="9"/>
  <c r="BV65" i="9"/>
  <c r="BW65" i="9"/>
  <c r="BX65" i="9"/>
  <c r="BV66" i="9"/>
  <c r="BW66" i="9"/>
  <c r="BX66" i="9"/>
  <c r="BW67" i="9"/>
  <c r="BV67" i="9" s="1"/>
  <c r="BX67" i="9"/>
  <c r="BV68" i="9"/>
  <c r="BW68" i="9"/>
  <c r="BX68" i="9"/>
  <c r="BV69" i="9"/>
  <c r="BW69" i="9"/>
  <c r="BX69" i="9"/>
  <c r="BV70" i="9"/>
  <c r="BW70" i="9"/>
  <c r="BX70" i="9"/>
  <c r="BW71" i="9"/>
  <c r="BV71" i="9" s="1"/>
  <c r="BX71" i="9"/>
  <c r="BW72" i="9"/>
  <c r="BV72" i="9" s="1"/>
  <c r="BX72" i="9"/>
  <c r="BV73" i="9"/>
  <c r="BW73" i="9"/>
  <c r="BX73" i="9"/>
  <c r="BV74" i="9"/>
  <c r="BW74" i="9"/>
  <c r="BX74" i="9"/>
  <c r="BW75" i="9"/>
  <c r="BV75" i="9" s="1"/>
  <c r="BX75" i="9"/>
  <c r="BW76" i="9"/>
  <c r="BV76" i="9" s="1"/>
  <c r="BX76" i="9"/>
  <c r="BV77" i="9"/>
  <c r="BW77" i="9"/>
  <c r="BX77" i="9"/>
  <c r="BV78" i="9"/>
  <c r="BW78" i="9"/>
  <c r="BX78" i="9"/>
  <c r="BW79" i="9"/>
  <c r="BV79" i="9" s="1"/>
  <c r="BX79" i="9"/>
  <c r="BW80" i="9"/>
  <c r="BV80" i="9" s="1"/>
  <c r="BX80" i="9"/>
  <c r="BV81" i="9"/>
  <c r="BW81" i="9"/>
  <c r="BX81" i="9"/>
  <c r="BV82" i="9"/>
  <c r="BW82" i="9"/>
  <c r="BX82" i="9"/>
  <c r="BW83" i="9"/>
  <c r="BV83" i="9" s="1"/>
  <c r="BX83" i="9"/>
  <c r="BW84" i="9"/>
  <c r="BV84" i="9" s="1"/>
  <c r="BX84" i="9"/>
  <c r="BV85" i="9"/>
  <c r="BW85" i="9"/>
  <c r="BX85" i="9"/>
  <c r="BV86" i="9"/>
  <c r="BW86" i="9"/>
  <c r="BX86" i="9"/>
  <c r="BW87" i="9"/>
  <c r="BV87" i="9" s="1"/>
  <c r="BX87" i="9"/>
  <c r="BW88" i="9"/>
  <c r="BV88" i="9" s="1"/>
  <c r="BX88" i="9"/>
  <c r="BV89" i="9"/>
  <c r="BW89" i="9"/>
  <c r="BX89" i="9"/>
  <c r="BV90" i="9"/>
  <c r="BW90" i="9"/>
  <c r="BX90" i="9"/>
  <c r="BW91" i="9"/>
  <c r="BV91" i="9" s="1"/>
  <c r="BX91" i="9"/>
  <c r="BW92" i="9"/>
  <c r="BV92" i="9" s="1"/>
  <c r="BX92" i="9"/>
  <c r="BV93" i="9"/>
  <c r="BW93" i="9"/>
  <c r="BX93" i="9"/>
  <c r="BV94" i="9"/>
  <c r="BW94" i="9"/>
  <c r="BX94" i="9"/>
  <c r="BW95" i="9"/>
  <c r="BV95" i="9" s="1"/>
  <c r="BX95" i="9"/>
  <c r="BW96" i="9"/>
  <c r="BV96" i="9" s="1"/>
  <c r="BX96" i="9"/>
  <c r="BV97" i="9"/>
  <c r="BW97" i="9"/>
  <c r="BX97" i="9"/>
  <c r="BV98" i="9"/>
  <c r="BW98" i="9"/>
  <c r="BX98" i="9"/>
  <c r="BW99" i="9"/>
  <c r="BV99" i="9" s="1"/>
  <c r="BX99" i="9"/>
  <c r="BW100" i="9"/>
  <c r="BV100" i="9" s="1"/>
  <c r="BX100" i="9"/>
  <c r="BV101" i="9"/>
  <c r="BW101" i="9"/>
  <c r="BX101" i="9"/>
  <c r="BV102" i="9"/>
  <c r="BW102" i="9"/>
  <c r="BX102" i="9"/>
  <c r="BW103" i="9"/>
  <c r="BV103" i="9" s="1"/>
  <c r="BX103" i="9"/>
  <c r="BW104" i="9"/>
  <c r="BV104" i="9" s="1"/>
  <c r="BX104" i="9"/>
  <c r="BV105" i="9"/>
  <c r="BW105" i="9"/>
  <c r="BX105" i="9"/>
  <c r="BV106" i="9"/>
  <c r="BW106" i="9"/>
  <c r="BX106" i="9"/>
  <c r="BW107" i="9"/>
  <c r="BV107" i="9" s="1"/>
  <c r="BX107" i="9"/>
  <c r="BW108" i="9"/>
  <c r="BV108" i="9" s="1"/>
  <c r="BX108" i="9"/>
  <c r="BV109" i="9"/>
  <c r="BW109" i="9"/>
  <c r="BX109" i="9"/>
  <c r="BV110" i="9"/>
  <c r="BW110" i="9"/>
  <c r="BX110" i="9"/>
  <c r="BW111" i="9"/>
  <c r="BV111" i="9" s="1"/>
  <c r="BX111" i="9"/>
  <c r="BW112" i="9"/>
  <c r="BV112" i="9" s="1"/>
  <c r="BX112" i="9"/>
  <c r="BV113" i="9"/>
  <c r="BW113" i="9"/>
  <c r="BX113" i="9"/>
  <c r="BV114" i="9"/>
  <c r="BW114" i="9"/>
  <c r="BX114" i="9"/>
  <c r="BW115" i="9"/>
  <c r="BV115" i="9" s="1"/>
  <c r="BX115" i="9"/>
  <c r="BW116" i="9"/>
  <c r="BV116" i="9" s="1"/>
  <c r="BX116" i="9"/>
  <c r="BV117" i="9"/>
  <c r="BW117" i="9"/>
  <c r="BX117" i="9"/>
  <c r="BV118" i="9"/>
  <c r="BW118" i="9"/>
  <c r="BX118" i="9"/>
  <c r="BW119" i="9"/>
  <c r="BV119" i="9" s="1"/>
  <c r="BX119" i="9"/>
  <c r="BW120" i="9"/>
  <c r="BV120" i="9" s="1"/>
  <c r="BX120" i="9"/>
  <c r="BV121" i="9"/>
  <c r="BW121" i="9"/>
  <c r="BX121" i="9"/>
  <c r="BV122" i="9"/>
  <c r="BW122" i="9"/>
  <c r="BX122" i="9"/>
  <c r="BW123" i="9"/>
  <c r="BV123" i="9" s="1"/>
  <c r="BX123" i="9"/>
  <c r="BW124" i="9"/>
  <c r="BV124" i="9" s="1"/>
  <c r="BX124" i="9"/>
  <c r="BV125" i="9"/>
  <c r="BW125" i="9"/>
  <c r="BX125" i="9"/>
  <c r="BV126" i="9"/>
  <c r="BW126" i="9"/>
  <c r="BX126" i="9"/>
  <c r="BW127" i="9"/>
  <c r="BV127" i="9" s="1"/>
  <c r="BX127" i="9"/>
  <c r="BW128" i="9"/>
  <c r="BV128" i="9" s="1"/>
  <c r="BX128" i="9"/>
  <c r="BV129" i="9"/>
  <c r="BW129" i="9"/>
  <c r="BX129" i="9"/>
  <c r="BV130" i="9"/>
  <c r="BW130" i="9"/>
  <c r="BX130" i="9"/>
  <c r="BW131" i="9"/>
  <c r="BV131" i="9" s="1"/>
  <c r="BX131" i="9"/>
  <c r="BW132" i="9"/>
  <c r="BV132" i="9" s="1"/>
  <c r="BX132" i="9"/>
  <c r="BV133" i="9"/>
  <c r="BW133" i="9"/>
  <c r="BX133" i="9"/>
  <c r="BV134" i="9"/>
  <c r="BW134" i="9"/>
  <c r="BX134" i="9"/>
  <c r="BW135" i="9"/>
  <c r="BV135" i="9" s="1"/>
  <c r="BX135" i="9"/>
  <c r="BW136" i="9"/>
  <c r="BV136" i="9" s="1"/>
  <c r="BX136" i="9"/>
  <c r="BV137" i="9"/>
  <c r="BW137" i="9"/>
  <c r="BX137" i="9"/>
  <c r="BV138" i="9"/>
  <c r="BW138" i="9"/>
  <c r="BX138" i="9"/>
  <c r="BW139" i="9"/>
  <c r="BV139" i="9" s="1"/>
  <c r="BX139" i="9"/>
  <c r="BW140" i="9"/>
  <c r="BV140" i="9" s="1"/>
  <c r="BX140" i="9"/>
  <c r="BV141" i="9"/>
  <c r="BW141" i="9"/>
  <c r="BX141" i="9"/>
  <c r="BV142" i="9"/>
  <c r="BW142" i="9"/>
  <c r="BX142" i="9"/>
  <c r="BW143" i="9"/>
  <c r="BV143" i="9" s="1"/>
  <c r="BX143" i="9"/>
  <c r="BW144" i="9"/>
  <c r="BV144" i="9" s="1"/>
  <c r="BX144" i="9"/>
  <c r="BV145" i="9"/>
  <c r="BW145" i="9"/>
  <c r="BX145" i="9"/>
  <c r="BV146" i="9"/>
  <c r="BW146" i="9"/>
  <c r="BX146" i="9"/>
  <c r="BW147" i="9"/>
  <c r="BV147" i="9" s="1"/>
  <c r="BX147" i="9"/>
  <c r="BW148" i="9"/>
  <c r="BV148" i="9" s="1"/>
  <c r="BX148" i="9"/>
  <c r="BV149" i="9"/>
  <c r="BW149" i="9"/>
  <c r="BX149" i="9"/>
  <c r="BV150" i="9"/>
  <c r="BW150" i="9"/>
  <c r="BX150" i="9"/>
  <c r="BW151" i="9"/>
  <c r="BV151" i="9" s="1"/>
  <c r="BX151" i="9"/>
  <c r="BW152" i="9"/>
  <c r="BV152" i="9" s="1"/>
  <c r="BX152" i="9"/>
  <c r="BV153" i="9"/>
  <c r="BW153" i="9"/>
  <c r="BX153" i="9"/>
  <c r="BV154" i="9"/>
  <c r="BW154" i="9"/>
  <c r="BX154" i="9"/>
  <c r="BW155" i="9"/>
  <c r="BV155" i="9" s="1"/>
  <c r="BX155" i="9"/>
  <c r="BW156" i="9"/>
  <c r="BV156" i="9" s="1"/>
  <c r="BX156" i="9"/>
  <c r="BV157" i="9"/>
  <c r="BW157" i="9"/>
  <c r="BX157" i="9"/>
  <c r="BV158" i="9"/>
  <c r="BW158" i="9"/>
  <c r="BX158" i="9"/>
  <c r="BW159" i="9"/>
  <c r="BV159" i="9" s="1"/>
  <c r="BX159" i="9"/>
  <c r="BV160" i="9"/>
  <c r="BW160" i="9"/>
  <c r="BX160" i="9"/>
  <c r="BV161" i="9"/>
  <c r="BW161" i="9"/>
  <c r="BX161" i="9"/>
  <c r="BV162" i="9"/>
  <c r="BW162" i="9"/>
  <c r="BX162" i="9"/>
  <c r="BW163" i="9"/>
  <c r="BV163" i="9" s="1"/>
  <c r="BX163" i="9"/>
  <c r="BV164" i="9"/>
  <c r="BW164" i="9"/>
  <c r="BX164" i="9"/>
  <c r="BV165" i="9"/>
  <c r="BW165" i="9"/>
  <c r="BX165" i="9"/>
  <c r="BV166" i="9"/>
  <c r="BW166" i="9"/>
  <c r="BX166" i="9"/>
  <c r="BW167" i="9"/>
  <c r="BV167" i="9" s="1"/>
  <c r="BX167" i="9"/>
  <c r="BV168" i="9"/>
  <c r="BW168" i="9"/>
  <c r="BX168" i="9"/>
  <c r="BV169" i="9"/>
  <c r="BW169" i="9"/>
  <c r="BX169" i="9"/>
  <c r="BV170" i="9"/>
  <c r="BW170" i="9"/>
  <c r="BX170" i="9"/>
  <c r="BW171" i="9"/>
  <c r="BV171" i="9" s="1"/>
  <c r="BX171" i="9"/>
  <c r="BV172" i="9"/>
  <c r="BW172" i="9"/>
  <c r="BX172" i="9"/>
  <c r="BV173" i="9"/>
  <c r="BW173" i="9"/>
  <c r="BX173" i="9"/>
  <c r="BV174" i="9"/>
  <c r="BW174" i="9"/>
  <c r="BX174" i="9"/>
  <c r="BW175" i="9"/>
  <c r="BV175" i="9" s="1"/>
  <c r="BX175" i="9"/>
  <c r="BV176" i="9"/>
  <c r="BW176" i="9"/>
  <c r="BX176" i="9"/>
  <c r="BV177" i="9"/>
  <c r="BW177" i="9"/>
  <c r="BX177" i="9"/>
  <c r="BV178" i="9"/>
  <c r="BW178" i="9"/>
  <c r="BX178" i="9"/>
  <c r="BW179" i="9"/>
  <c r="BV179" i="9" s="1"/>
  <c r="BX179" i="9"/>
  <c r="BV180" i="9"/>
  <c r="BW180" i="9"/>
  <c r="BX180" i="9"/>
  <c r="BV181" i="9"/>
  <c r="BW181" i="9"/>
  <c r="BX181" i="9"/>
  <c r="BX4" i="9"/>
  <c r="BV4" i="9"/>
  <c r="BT4" i="9"/>
  <c r="BS4" i="9" s="1"/>
  <c r="BT5" i="9"/>
  <c r="BS5" i="9" s="1"/>
  <c r="BU5" i="9"/>
  <c r="BS6" i="9"/>
  <c r="BT6" i="9"/>
  <c r="BU6" i="9"/>
  <c r="BT7" i="9"/>
  <c r="BS7" i="9" s="1"/>
  <c r="BU7" i="9"/>
  <c r="BT8" i="9"/>
  <c r="BS8" i="9" s="1"/>
  <c r="BU8" i="9"/>
  <c r="BT9" i="9"/>
  <c r="BS9" i="9" s="1"/>
  <c r="BU9" i="9"/>
  <c r="BS10" i="9"/>
  <c r="BT10" i="9"/>
  <c r="BU10" i="9"/>
  <c r="BT11" i="9"/>
  <c r="BS11" i="9" s="1"/>
  <c r="BU11" i="9"/>
  <c r="BT12" i="9"/>
  <c r="BS12" i="9" s="1"/>
  <c r="BU12" i="9"/>
  <c r="BT13" i="9"/>
  <c r="BS13" i="9" s="1"/>
  <c r="BU13" i="9"/>
  <c r="BS14" i="9"/>
  <c r="BT14" i="9"/>
  <c r="BU14" i="9"/>
  <c r="BT15" i="9"/>
  <c r="BS15" i="9" s="1"/>
  <c r="BU15" i="9"/>
  <c r="BT16" i="9"/>
  <c r="BS16" i="9" s="1"/>
  <c r="BU16" i="9"/>
  <c r="BT17" i="9"/>
  <c r="BS17" i="9" s="1"/>
  <c r="BU17" i="9"/>
  <c r="BS18" i="9"/>
  <c r="BT18" i="9"/>
  <c r="BU18" i="9"/>
  <c r="BT19" i="9"/>
  <c r="BS19" i="9" s="1"/>
  <c r="BU19" i="9"/>
  <c r="BT20" i="9"/>
  <c r="BS20" i="9" s="1"/>
  <c r="BU20" i="9"/>
  <c r="BT21" i="9"/>
  <c r="BS21" i="9" s="1"/>
  <c r="BU21" i="9"/>
  <c r="BS22" i="9"/>
  <c r="BT22" i="9"/>
  <c r="BU22" i="9"/>
  <c r="BT23" i="9"/>
  <c r="BS23" i="9" s="1"/>
  <c r="BU23" i="9"/>
  <c r="BT24" i="9"/>
  <c r="BS24" i="9" s="1"/>
  <c r="BU24" i="9"/>
  <c r="BT25" i="9"/>
  <c r="BS25" i="9" s="1"/>
  <c r="BU25" i="9"/>
  <c r="BS26" i="9"/>
  <c r="BT26" i="9"/>
  <c r="BU26" i="9"/>
  <c r="BT27" i="9"/>
  <c r="BS27" i="9" s="1"/>
  <c r="BU27" i="9"/>
  <c r="BT28" i="9"/>
  <c r="BS28" i="9" s="1"/>
  <c r="BU28" i="9"/>
  <c r="BT29" i="9"/>
  <c r="BS29" i="9" s="1"/>
  <c r="BU29" i="9"/>
  <c r="BS30" i="9"/>
  <c r="BT30" i="9"/>
  <c r="BU30" i="9"/>
  <c r="BT31" i="9"/>
  <c r="BS31" i="9" s="1"/>
  <c r="BU31" i="9"/>
  <c r="BT32" i="9"/>
  <c r="BS32" i="9" s="1"/>
  <c r="BU32" i="9"/>
  <c r="BT33" i="9"/>
  <c r="BS33" i="9" s="1"/>
  <c r="BU33" i="9"/>
  <c r="BS34" i="9"/>
  <c r="BT34" i="9"/>
  <c r="BU34" i="9"/>
  <c r="BT35" i="9"/>
  <c r="BS35" i="9" s="1"/>
  <c r="BU35" i="9"/>
  <c r="BT36" i="9"/>
  <c r="BS36" i="9" s="1"/>
  <c r="BU36" i="9"/>
  <c r="BT37" i="9"/>
  <c r="BS37" i="9" s="1"/>
  <c r="BU37" i="9"/>
  <c r="BS38" i="9"/>
  <c r="BT38" i="9"/>
  <c r="BU38" i="9"/>
  <c r="BT39" i="9"/>
  <c r="BS39" i="9" s="1"/>
  <c r="BU39" i="9"/>
  <c r="BT40" i="9"/>
  <c r="BS40" i="9" s="1"/>
  <c r="BU40" i="9"/>
  <c r="BT41" i="9"/>
  <c r="BS41" i="9" s="1"/>
  <c r="BU41" i="9"/>
  <c r="BS42" i="9"/>
  <c r="BT42" i="9"/>
  <c r="BU42" i="9"/>
  <c r="BT43" i="9"/>
  <c r="BS43" i="9" s="1"/>
  <c r="BU43" i="9"/>
  <c r="BT44" i="9"/>
  <c r="BS44" i="9" s="1"/>
  <c r="BU44" i="9"/>
  <c r="BT45" i="9"/>
  <c r="BS45" i="9" s="1"/>
  <c r="BU45" i="9"/>
  <c r="BT46" i="9"/>
  <c r="BS46" i="9" s="1"/>
  <c r="BU46" i="9"/>
  <c r="BT47" i="9"/>
  <c r="BS47" i="9" s="1"/>
  <c r="BU47" i="9"/>
  <c r="BT48" i="9"/>
  <c r="BS48" i="9" s="1"/>
  <c r="BU48" i="9"/>
  <c r="BT49" i="9"/>
  <c r="BS49" i="9" s="1"/>
  <c r="BU49" i="9"/>
  <c r="BT50" i="9"/>
  <c r="BS50" i="9" s="1"/>
  <c r="BU50" i="9"/>
  <c r="BT51" i="9"/>
  <c r="BS51" i="9" s="1"/>
  <c r="BU51" i="9"/>
  <c r="BT52" i="9"/>
  <c r="BS52" i="9" s="1"/>
  <c r="BU52" i="9"/>
  <c r="BT53" i="9"/>
  <c r="BS53" i="9" s="1"/>
  <c r="BU53" i="9"/>
  <c r="BS54" i="9"/>
  <c r="BT54" i="9"/>
  <c r="BU54" i="9"/>
  <c r="BT55" i="9"/>
  <c r="BS55" i="9" s="1"/>
  <c r="BU55" i="9"/>
  <c r="BT56" i="9"/>
  <c r="BS56" i="9" s="1"/>
  <c r="BU56" i="9"/>
  <c r="BT57" i="9"/>
  <c r="BS57" i="9" s="1"/>
  <c r="BU57" i="9"/>
  <c r="BS58" i="9"/>
  <c r="BT58" i="9"/>
  <c r="BU58" i="9"/>
  <c r="BT59" i="9"/>
  <c r="BS59" i="9" s="1"/>
  <c r="BU59" i="9"/>
  <c r="BT60" i="9"/>
  <c r="BS60" i="9" s="1"/>
  <c r="BU60" i="9"/>
  <c r="BT61" i="9"/>
  <c r="BS61" i="9" s="1"/>
  <c r="BU61" i="9"/>
  <c r="BS62" i="9"/>
  <c r="BT62" i="9"/>
  <c r="BU62" i="9"/>
  <c r="BT63" i="9"/>
  <c r="BS63" i="9" s="1"/>
  <c r="BU63" i="9"/>
  <c r="BT64" i="9"/>
  <c r="BS64" i="9" s="1"/>
  <c r="BU64" i="9"/>
  <c r="BT65" i="9"/>
  <c r="BS65" i="9" s="1"/>
  <c r="BU65" i="9"/>
  <c r="BS66" i="9"/>
  <c r="BT66" i="9"/>
  <c r="BU66" i="9"/>
  <c r="BT67" i="9"/>
  <c r="BS67" i="9" s="1"/>
  <c r="BU67" i="9"/>
  <c r="BT68" i="9"/>
  <c r="BS68" i="9" s="1"/>
  <c r="BU68" i="9"/>
  <c r="BT69" i="9"/>
  <c r="BS69" i="9" s="1"/>
  <c r="BU69" i="9"/>
  <c r="BS70" i="9"/>
  <c r="BT70" i="9"/>
  <c r="BU70" i="9"/>
  <c r="BT71" i="9"/>
  <c r="BS71" i="9" s="1"/>
  <c r="BU71" i="9"/>
  <c r="BT72" i="9"/>
  <c r="BS72" i="9" s="1"/>
  <c r="BU72" i="9"/>
  <c r="BT73" i="9"/>
  <c r="BS73" i="9" s="1"/>
  <c r="BU73" i="9"/>
  <c r="BS74" i="9"/>
  <c r="BT74" i="9"/>
  <c r="BU74" i="9"/>
  <c r="BT75" i="9"/>
  <c r="BS75" i="9" s="1"/>
  <c r="BU75" i="9"/>
  <c r="BT76" i="9"/>
  <c r="BS76" i="9" s="1"/>
  <c r="BU76" i="9"/>
  <c r="BT77" i="9"/>
  <c r="BS77" i="9" s="1"/>
  <c r="BU77" i="9"/>
  <c r="BS78" i="9"/>
  <c r="BT78" i="9"/>
  <c r="BU78" i="9"/>
  <c r="BT79" i="9"/>
  <c r="BS79" i="9" s="1"/>
  <c r="BU79" i="9"/>
  <c r="BT80" i="9"/>
  <c r="BS80" i="9" s="1"/>
  <c r="BU80" i="9"/>
  <c r="BT81" i="9"/>
  <c r="BS81" i="9" s="1"/>
  <c r="BU81" i="9"/>
  <c r="BS82" i="9"/>
  <c r="BT82" i="9"/>
  <c r="BU82" i="9"/>
  <c r="BT83" i="9"/>
  <c r="BS83" i="9" s="1"/>
  <c r="BU83" i="9"/>
  <c r="BT84" i="9"/>
  <c r="BS84" i="9" s="1"/>
  <c r="BU84" i="9"/>
  <c r="BT85" i="9"/>
  <c r="BS85" i="9" s="1"/>
  <c r="BU85" i="9"/>
  <c r="BS86" i="9"/>
  <c r="BT86" i="9"/>
  <c r="BU86" i="9"/>
  <c r="BT87" i="9"/>
  <c r="BS87" i="9" s="1"/>
  <c r="BU87" i="9"/>
  <c r="BT88" i="9"/>
  <c r="BS88" i="9" s="1"/>
  <c r="BU88" i="9"/>
  <c r="BT89" i="9"/>
  <c r="BS89" i="9" s="1"/>
  <c r="BU89" i="9"/>
  <c r="BS90" i="9"/>
  <c r="BT90" i="9"/>
  <c r="BU90" i="9"/>
  <c r="BT91" i="9"/>
  <c r="BS91" i="9" s="1"/>
  <c r="BU91" i="9"/>
  <c r="BT92" i="9"/>
  <c r="BS92" i="9" s="1"/>
  <c r="BU92" i="9"/>
  <c r="BT93" i="9"/>
  <c r="BS93" i="9" s="1"/>
  <c r="BU93" i="9"/>
  <c r="BS94" i="9"/>
  <c r="BT94" i="9"/>
  <c r="BU94" i="9"/>
  <c r="BT95" i="9"/>
  <c r="BS95" i="9" s="1"/>
  <c r="BU95" i="9"/>
  <c r="BT96" i="9"/>
  <c r="BS96" i="9" s="1"/>
  <c r="BU96" i="9"/>
  <c r="BT97" i="9"/>
  <c r="BS97" i="9" s="1"/>
  <c r="BU97" i="9"/>
  <c r="BS98" i="9"/>
  <c r="BT98" i="9"/>
  <c r="BU98" i="9"/>
  <c r="BT99" i="9"/>
  <c r="BS99" i="9" s="1"/>
  <c r="BU99" i="9"/>
  <c r="BT100" i="9"/>
  <c r="BS100" i="9" s="1"/>
  <c r="BU100" i="9"/>
  <c r="BT101" i="9"/>
  <c r="BS101" i="9" s="1"/>
  <c r="BU101" i="9"/>
  <c r="BS102" i="9"/>
  <c r="BT102" i="9"/>
  <c r="BU102" i="9"/>
  <c r="BT103" i="9"/>
  <c r="BS103" i="9" s="1"/>
  <c r="BU103" i="9"/>
  <c r="BT104" i="9"/>
  <c r="BS104" i="9" s="1"/>
  <c r="BU104" i="9"/>
  <c r="BT105" i="9"/>
  <c r="BS105" i="9" s="1"/>
  <c r="BU105" i="9"/>
  <c r="BS106" i="9"/>
  <c r="BT106" i="9"/>
  <c r="BU106" i="9"/>
  <c r="BT107" i="9"/>
  <c r="BS107" i="9" s="1"/>
  <c r="BU107" i="9"/>
  <c r="BT108" i="9"/>
  <c r="BS108" i="9" s="1"/>
  <c r="BU108" i="9"/>
  <c r="BT109" i="9"/>
  <c r="BS109" i="9" s="1"/>
  <c r="BU109" i="9"/>
  <c r="BS110" i="9"/>
  <c r="BT110" i="9"/>
  <c r="BU110" i="9"/>
  <c r="BT111" i="9"/>
  <c r="BS111" i="9" s="1"/>
  <c r="BU111" i="9"/>
  <c r="BT112" i="9"/>
  <c r="BS112" i="9" s="1"/>
  <c r="BU112" i="9"/>
  <c r="BT113" i="9"/>
  <c r="BS113" i="9" s="1"/>
  <c r="BU113" i="9"/>
  <c r="BS114" i="9"/>
  <c r="BT114" i="9"/>
  <c r="BU114" i="9"/>
  <c r="BT115" i="9"/>
  <c r="BS115" i="9" s="1"/>
  <c r="BU115" i="9"/>
  <c r="BT116" i="9"/>
  <c r="BS116" i="9" s="1"/>
  <c r="BU116" i="9"/>
  <c r="BT117" i="9"/>
  <c r="BS117" i="9" s="1"/>
  <c r="BU117" i="9"/>
  <c r="BS118" i="9"/>
  <c r="BT118" i="9"/>
  <c r="BU118" i="9"/>
  <c r="BT119" i="9"/>
  <c r="BS119" i="9" s="1"/>
  <c r="BU119" i="9"/>
  <c r="BT120" i="9"/>
  <c r="BS120" i="9" s="1"/>
  <c r="BU120" i="9"/>
  <c r="BT121" i="9"/>
  <c r="BS121" i="9" s="1"/>
  <c r="BU121" i="9"/>
  <c r="BS122" i="9"/>
  <c r="BT122" i="9"/>
  <c r="BU122" i="9"/>
  <c r="BT123" i="9"/>
  <c r="BS123" i="9" s="1"/>
  <c r="BU123" i="9"/>
  <c r="BT124" i="9"/>
  <c r="BS124" i="9" s="1"/>
  <c r="BU124" i="9"/>
  <c r="BT125" i="9"/>
  <c r="BS125" i="9" s="1"/>
  <c r="BU125" i="9"/>
  <c r="BS126" i="9"/>
  <c r="BT126" i="9"/>
  <c r="BU126" i="9"/>
  <c r="BT127" i="9"/>
  <c r="BS127" i="9" s="1"/>
  <c r="BU127" i="9"/>
  <c r="BT128" i="9"/>
  <c r="BS128" i="9" s="1"/>
  <c r="BU128" i="9"/>
  <c r="BT129" i="9"/>
  <c r="BS129" i="9" s="1"/>
  <c r="BU129" i="9"/>
  <c r="BS130" i="9"/>
  <c r="BT130" i="9"/>
  <c r="BU130" i="9"/>
  <c r="BT131" i="9"/>
  <c r="BS131" i="9" s="1"/>
  <c r="BU131" i="9"/>
  <c r="BT132" i="9"/>
  <c r="BS132" i="9" s="1"/>
  <c r="BU132" i="9"/>
  <c r="BT133" i="9"/>
  <c r="BS133" i="9" s="1"/>
  <c r="BU133" i="9"/>
  <c r="BS134" i="9"/>
  <c r="BT134" i="9"/>
  <c r="BU134" i="9"/>
  <c r="BT135" i="9"/>
  <c r="BS135" i="9" s="1"/>
  <c r="BU135" i="9"/>
  <c r="BT136" i="9"/>
  <c r="BS136" i="9" s="1"/>
  <c r="BU136" i="9"/>
  <c r="BT137" i="9"/>
  <c r="BS137" i="9" s="1"/>
  <c r="BU137" i="9"/>
  <c r="BS138" i="9"/>
  <c r="BT138" i="9"/>
  <c r="BU138" i="9"/>
  <c r="BT139" i="9"/>
  <c r="BS139" i="9" s="1"/>
  <c r="BU139" i="9"/>
  <c r="BT140" i="9"/>
  <c r="BS140" i="9" s="1"/>
  <c r="BU140" i="9"/>
  <c r="BT141" i="9"/>
  <c r="BS141" i="9" s="1"/>
  <c r="BU141" i="9"/>
  <c r="BS142" i="9"/>
  <c r="BT142" i="9"/>
  <c r="BU142" i="9"/>
  <c r="BT143" i="9"/>
  <c r="BS143" i="9" s="1"/>
  <c r="BU143" i="9"/>
  <c r="BT144" i="9"/>
  <c r="BS144" i="9" s="1"/>
  <c r="BU144" i="9"/>
  <c r="BT145" i="9"/>
  <c r="BS145" i="9" s="1"/>
  <c r="BU145" i="9"/>
  <c r="BS146" i="9"/>
  <c r="BT146" i="9"/>
  <c r="BU146" i="9"/>
  <c r="BT147" i="9"/>
  <c r="BS147" i="9" s="1"/>
  <c r="BU147" i="9"/>
  <c r="BT148" i="9"/>
  <c r="BS148" i="9" s="1"/>
  <c r="BU148" i="9"/>
  <c r="BT149" i="9"/>
  <c r="BS149" i="9" s="1"/>
  <c r="BU149" i="9"/>
  <c r="BS150" i="9"/>
  <c r="BT150" i="9"/>
  <c r="BU150" i="9"/>
  <c r="BT151" i="9"/>
  <c r="BS151" i="9" s="1"/>
  <c r="BU151" i="9"/>
  <c r="BT152" i="9"/>
  <c r="BS152" i="9" s="1"/>
  <c r="BU152" i="9"/>
  <c r="BT153" i="9"/>
  <c r="BS153" i="9" s="1"/>
  <c r="BU153" i="9"/>
  <c r="BS154" i="9"/>
  <c r="BT154" i="9"/>
  <c r="BU154" i="9"/>
  <c r="BT155" i="9"/>
  <c r="BS155" i="9" s="1"/>
  <c r="BU155" i="9"/>
  <c r="BT156" i="9"/>
  <c r="BS156" i="9" s="1"/>
  <c r="BU156" i="9"/>
  <c r="BT157" i="9"/>
  <c r="BS157" i="9" s="1"/>
  <c r="BU157" i="9"/>
  <c r="BS158" i="9"/>
  <c r="BT158" i="9"/>
  <c r="BU158" i="9"/>
  <c r="BT159" i="9"/>
  <c r="BS159" i="9" s="1"/>
  <c r="BU159" i="9"/>
  <c r="BT160" i="9"/>
  <c r="BS160" i="9" s="1"/>
  <c r="BU160" i="9"/>
  <c r="BT161" i="9"/>
  <c r="BS161" i="9" s="1"/>
  <c r="BU161" i="9"/>
  <c r="BS162" i="9"/>
  <c r="BT162" i="9"/>
  <c r="BU162" i="9"/>
  <c r="BT163" i="9"/>
  <c r="BS163" i="9" s="1"/>
  <c r="BU163" i="9"/>
  <c r="BT164" i="9"/>
  <c r="BS164" i="9" s="1"/>
  <c r="BU164" i="9"/>
  <c r="BT165" i="9"/>
  <c r="BS165" i="9" s="1"/>
  <c r="BU165" i="9"/>
  <c r="BT166" i="9"/>
  <c r="BS166" i="9" s="1"/>
  <c r="BU166" i="9"/>
  <c r="BT167" i="9"/>
  <c r="BS167" i="9" s="1"/>
  <c r="BU167" i="9"/>
  <c r="BT168" i="9"/>
  <c r="BS168" i="9" s="1"/>
  <c r="BU168" i="9"/>
  <c r="BT169" i="9"/>
  <c r="BS169" i="9" s="1"/>
  <c r="BU169" i="9"/>
  <c r="BS170" i="9"/>
  <c r="BT170" i="9"/>
  <c r="BU170" i="9"/>
  <c r="BT171" i="9"/>
  <c r="BS171" i="9" s="1"/>
  <c r="BU171" i="9"/>
  <c r="BT172" i="9"/>
  <c r="BS172" i="9" s="1"/>
  <c r="BU172" i="9"/>
  <c r="BT173" i="9"/>
  <c r="BS173" i="9" s="1"/>
  <c r="BU173" i="9"/>
  <c r="BS174" i="9"/>
  <c r="BT174" i="9"/>
  <c r="BU174" i="9"/>
  <c r="BT175" i="9"/>
  <c r="BS175" i="9" s="1"/>
  <c r="BU175" i="9"/>
  <c r="BT176" i="9"/>
  <c r="BS176" i="9" s="1"/>
  <c r="BU176" i="9"/>
  <c r="BT177" i="9"/>
  <c r="BS177" i="9" s="1"/>
  <c r="BU177" i="9"/>
  <c r="BS178" i="9"/>
  <c r="BT178" i="9"/>
  <c r="BU178" i="9"/>
  <c r="BT179" i="9"/>
  <c r="BS179" i="9" s="1"/>
  <c r="BU179" i="9"/>
  <c r="BT180" i="9"/>
  <c r="BS180" i="9" s="1"/>
  <c r="BU180" i="9"/>
  <c r="BT181" i="9"/>
  <c r="BS181" i="9" s="1"/>
  <c r="BU181" i="9"/>
  <c r="BU4" i="9"/>
  <c r="BQ4" i="9"/>
  <c r="BP4" i="9" s="1"/>
  <c r="BQ5" i="9"/>
  <c r="BP5" i="9" s="1"/>
  <c r="BR5" i="9"/>
  <c r="BP6" i="9"/>
  <c r="BQ6" i="9"/>
  <c r="BR6" i="9"/>
  <c r="BQ7" i="9"/>
  <c r="BP7" i="9" s="1"/>
  <c r="BR7" i="9"/>
  <c r="BQ8" i="9"/>
  <c r="BP8" i="9" s="1"/>
  <c r="BR8" i="9"/>
  <c r="BQ9" i="9"/>
  <c r="BP9" i="9" s="1"/>
  <c r="BR9" i="9"/>
  <c r="BP10" i="9"/>
  <c r="BQ10" i="9"/>
  <c r="BR10" i="9"/>
  <c r="BQ11" i="9"/>
  <c r="BP11" i="9" s="1"/>
  <c r="BR11" i="9"/>
  <c r="BQ12" i="9"/>
  <c r="BP12" i="9" s="1"/>
  <c r="BR12" i="9"/>
  <c r="BQ13" i="9"/>
  <c r="BP13" i="9" s="1"/>
  <c r="BR13" i="9"/>
  <c r="BP14" i="9"/>
  <c r="BQ14" i="9"/>
  <c r="BR14" i="9"/>
  <c r="BQ15" i="9"/>
  <c r="BP15" i="9" s="1"/>
  <c r="BR15" i="9"/>
  <c r="BQ16" i="9"/>
  <c r="BP16" i="9" s="1"/>
  <c r="BR16" i="9"/>
  <c r="BQ17" i="9"/>
  <c r="BP17" i="9" s="1"/>
  <c r="BR17" i="9"/>
  <c r="BP18" i="9"/>
  <c r="BQ18" i="9"/>
  <c r="BR18" i="9"/>
  <c r="BQ19" i="9"/>
  <c r="BP19" i="9" s="1"/>
  <c r="BR19" i="9"/>
  <c r="BQ20" i="9"/>
  <c r="BP20" i="9" s="1"/>
  <c r="BR20" i="9"/>
  <c r="BP21" i="9"/>
  <c r="BQ21" i="9"/>
  <c r="BR21" i="9"/>
  <c r="BP22" i="9"/>
  <c r="BQ22" i="9"/>
  <c r="BR22" i="9"/>
  <c r="BQ23" i="9"/>
  <c r="BP23" i="9" s="1"/>
  <c r="BR23" i="9"/>
  <c r="BQ24" i="9"/>
  <c r="BP24" i="9" s="1"/>
  <c r="BR24" i="9"/>
  <c r="BP25" i="9"/>
  <c r="BQ25" i="9"/>
  <c r="BR25" i="9"/>
  <c r="BP26" i="9"/>
  <c r="BQ26" i="9"/>
  <c r="BR26" i="9"/>
  <c r="BQ27" i="9"/>
  <c r="BP27" i="9" s="1"/>
  <c r="BR27" i="9"/>
  <c r="BQ28" i="9"/>
  <c r="BP28" i="9" s="1"/>
  <c r="BR28" i="9"/>
  <c r="BP29" i="9"/>
  <c r="BQ29" i="9"/>
  <c r="BR29" i="9"/>
  <c r="BP30" i="9"/>
  <c r="BQ30" i="9"/>
  <c r="BR30" i="9"/>
  <c r="BQ31" i="9"/>
  <c r="BP31" i="9" s="1"/>
  <c r="BR31" i="9"/>
  <c r="BQ32" i="9"/>
  <c r="BP32" i="9" s="1"/>
  <c r="BR32" i="9"/>
  <c r="BP33" i="9"/>
  <c r="BQ33" i="9"/>
  <c r="BR33" i="9"/>
  <c r="BP34" i="9"/>
  <c r="BQ34" i="9"/>
  <c r="BR34" i="9"/>
  <c r="BQ35" i="9"/>
  <c r="BP35" i="9" s="1"/>
  <c r="BR35" i="9"/>
  <c r="BQ36" i="9"/>
  <c r="BP36" i="9" s="1"/>
  <c r="BR36" i="9"/>
  <c r="BP37" i="9"/>
  <c r="BQ37" i="9"/>
  <c r="BR37" i="9"/>
  <c r="BP38" i="9"/>
  <c r="BQ38" i="9"/>
  <c r="BR38" i="9"/>
  <c r="BQ39" i="9"/>
  <c r="BP39" i="9" s="1"/>
  <c r="BR39" i="9"/>
  <c r="BQ40" i="9"/>
  <c r="BP40" i="9" s="1"/>
  <c r="BR40" i="9"/>
  <c r="BP41" i="9"/>
  <c r="BQ41" i="9"/>
  <c r="BR41" i="9"/>
  <c r="BP42" i="9"/>
  <c r="BQ42" i="9"/>
  <c r="BR42" i="9"/>
  <c r="BQ43" i="9"/>
  <c r="BP43" i="9" s="1"/>
  <c r="BR43" i="9"/>
  <c r="BQ44" i="9"/>
  <c r="BP44" i="9" s="1"/>
  <c r="BR44" i="9"/>
  <c r="BQ45" i="9"/>
  <c r="BP45" i="9" s="1"/>
  <c r="BR45" i="9"/>
  <c r="BP46" i="9"/>
  <c r="BQ46" i="9"/>
  <c r="BR46" i="9"/>
  <c r="BQ47" i="9"/>
  <c r="BP47" i="9" s="1"/>
  <c r="BR47" i="9"/>
  <c r="BQ48" i="9"/>
  <c r="BP48" i="9" s="1"/>
  <c r="BR48" i="9"/>
  <c r="BQ49" i="9"/>
  <c r="BP49" i="9" s="1"/>
  <c r="BR49" i="9"/>
  <c r="BQ50" i="9"/>
  <c r="BP50" i="9" s="1"/>
  <c r="BR50" i="9"/>
  <c r="BQ51" i="9"/>
  <c r="BP51" i="9" s="1"/>
  <c r="BR51" i="9"/>
  <c r="BQ52" i="9"/>
  <c r="BP52" i="9" s="1"/>
  <c r="BR52" i="9"/>
  <c r="BP53" i="9"/>
  <c r="BQ53" i="9"/>
  <c r="BR53" i="9"/>
  <c r="BP54" i="9"/>
  <c r="BQ54" i="9"/>
  <c r="BR54" i="9"/>
  <c r="BQ55" i="9"/>
  <c r="BP55" i="9" s="1"/>
  <c r="BR55" i="9"/>
  <c r="BQ56" i="9"/>
  <c r="BP56" i="9" s="1"/>
  <c r="BR56" i="9"/>
  <c r="BP57" i="9"/>
  <c r="BQ57" i="9"/>
  <c r="BR57" i="9"/>
  <c r="BQ58" i="9"/>
  <c r="BP58" i="9" s="1"/>
  <c r="BR58" i="9"/>
  <c r="BQ59" i="9"/>
  <c r="BP59" i="9" s="1"/>
  <c r="BR59" i="9"/>
  <c r="BQ60" i="9"/>
  <c r="BP60" i="9" s="1"/>
  <c r="BR60" i="9"/>
  <c r="BP61" i="9"/>
  <c r="BQ61" i="9"/>
  <c r="BR61" i="9"/>
  <c r="BP62" i="9"/>
  <c r="BQ62" i="9"/>
  <c r="BR62" i="9"/>
  <c r="BQ63" i="9"/>
  <c r="BP63" i="9" s="1"/>
  <c r="BR63" i="9"/>
  <c r="BQ64" i="9"/>
  <c r="BP64" i="9" s="1"/>
  <c r="BR64" i="9"/>
  <c r="BQ65" i="9"/>
  <c r="BP65" i="9" s="1"/>
  <c r="BR65" i="9"/>
  <c r="BQ66" i="9"/>
  <c r="BP66" i="9" s="1"/>
  <c r="BR66" i="9"/>
  <c r="BQ67" i="9"/>
  <c r="BP67" i="9" s="1"/>
  <c r="BR67" i="9"/>
  <c r="BQ68" i="9"/>
  <c r="BP68" i="9" s="1"/>
  <c r="BR68" i="9"/>
  <c r="BP69" i="9"/>
  <c r="BQ69" i="9"/>
  <c r="BR69" i="9"/>
  <c r="BP70" i="9"/>
  <c r="BQ70" i="9"/>
  <c r="BR70" i="9"/>
  <c r="BQ71" i="9"/>
  <c r="BP71" i="9" s="1"/>
  <c r="BR71" i="9"/>
  <c r="BQ72" i="9"/>
  <c r="BP72" i="9" s="1"/>
  <c r="BR72" i="9"/>
  <c r="BP73" i="9"/>
  <c r="BQ73" i="9"/>
  <c r="BR73" i="9"/>
  <c r="BP74" i="9"/>
  <c r="BQ74" i="9"/>
  <c r="BR74" i="9"/>
  <c r="BQ75" i="9"/>
  <c r="BP75" i="9" s="1"/>
  <c r="BR75" i="9"/>
  <c r="BQ76" i="9"/>
  <c r="BP76" i="9" s="1"/>
  <c r="BR76" i="9"/>
  <c r="BP77" i="9"/>
  <c r="BQ77" i="9"/>
  <c r="BR77" i="9"/>
  <c r="BP78" i="9"/>
  <c r="BQ78" i="9"/>
  <c r="BR78" i="9"/>
  <c r="BQ79" i="9"/>
  <c r="BP79" i="9" s="1"/>
  <c r="BR79" i="9"/>
  <c r="BQ80" i="9"/>
  <c r="BP80" i="9" s="1"/>
  <c r="BR80" i="9"/>
  <c r="BP81" i="9"/>
  <c r="BQ81" i="9"/>
  <c r="BR81" i="9"/>
  <c r="BP82" i="9"/>
  <c r="BQ82" i="9"/>
  <c r="BR82" i="9"/>
  <c r="BQ83" i="9"/>
  <c r="BP83" i="9" s="1"/>
  <c r="BR83" i="9"/>
  <c r="BQ84" i="9"/>
  <c r="BP84" i="9" s="1"/>
  <c r="BR84" i="9"/>
  <c r="BP85" i="9"/>
  <c r="BQ85" i="9"/>
  <c r="BR85" i="9"/>
  <c r="BP86" i="9"/>
  <c r="BQ86" i="9"/>
  <c r="BR86" i="9"/>
  <c r="BQ87" i="9"/>
  <c r="BP87" i="9" s="1"/>
  <c r="BR87" i="9"/>
  <c r="BQ88" i="9"/>
  <c r="BP88" i="9" s="1"/>
  <c r="BR88" i="9"/>
  <c r="BP89" i="9"/>
  <c r="BQ89" i="9"/>
  <c r="BR89" i="9"/>
  <c r="BP90" i="9"/>
  <c r="BQ90" i="9"/>
  <c r="BR90" i="9"/>
  <c r="BQ91" i="9"/>
  <c r="BP91" i="9" s="1"/>
  <c r="BR91" i="9"/>
  <c r="BQ92" i="9"/>
  <c r="BP92" i="9" s="1"/>
  <c r="BR92" i="9"/>
  <c r="BP93" i="9"/>
  <c r="BQ93" i="9"/>
  <c r="BR93" i="9"/>
  <c r="BP94" i="9"/>
  <c r="BQ94" i="9"/>
  <c r="BR94" i="9"/>
  <c r="BQ95" i="9"/>
  <c r="BP95" i="9" s="1"/>
  <c r="BR95" i="9"/>
  <c r="BQ96" i="9"/>
  <c r="BP96" i="9" s="1"/>
  <c r="BR96" i="9"/>
  <c r="BP97" i="9"/>
  <c r="BQ97" i="9"/>
  <c r="BR97" i="9"/>
  <c r="BP98" i="9"/>
  <c r="BQ98" i="9"/>
  <c r="BR98" i="9"/>
  <c r="BQ99" i="9"/>
  <c r="BP99" i="9" s="1"/>
  <c r="BR99" i="9"/>
  <c r="BQ100" i="9"/>
  <c r="BP100" i="9" s="1"/>
  <c r="BR100" i="9"/>
  <c r="BP101" i="9"/>
  <c r="BQ101" i="9"/>
  <c r="BR101" i="9"/>
  <c r="BP102" i="9"/>
  <c r="BQ102" i="9"/>
  <c r="BR102" i="9"/>
  <c r="BQ103" i="9"/>
  <c r="BP103" i="9" s="1"/>
  <c r="BR103" i="9"/>
  <c r="BQ104" i="9"/>
  <c r="BP104" i="9" s="1"/>
  <c r="BR104" i="9"/>
  <c r="BP105" i="9"/>
  <c r="BQ105" i="9"/>
  <c r="BR105" i="9"/>
  <c r="BP106" i="9"/>
  <c r="BQ106" i="9"/>
  <c r="BR106" i="9"/>
  <c r="BQ107" i="9"/>
  <c r="BP107" i="9" s="1"/>
  <c r="BR107" i="9"/>
  <c r="BQ108" i="9"/>
  <c r="BP108" i="9" s="1"/>
  <c r="BR108" i="9"/>
  <c r="BP109" i="9"/>
  <c r="BQ109" i="9"/>
  <c r="BR109" i="9"/>
  <c r="BP110" i="9"/>
  <c r="BQ110" i="9"/>
  <c r="BR110" i="9"/>
  <c r="BQ111" i="9"/>
  <c r="BP111" i="9" s="1"/>
  <c r="BR111" i="9"/>
  <c r="BQ112" i="9"/>
  <c r="BP112" i="9" s="1"/>
  <c r="BR112" i="9"/>
  <c r="BP113" i="9"/>
  <c r="BQ113" i="9"/>
  <c r="BR113" i="9"/>
  <c r="BP114" i="9"/>
  <c r="BQ114" i="9"/>
  <c r="BR114" i="9"/>
  <c r="BQ115" i="9"/>
  <c r="BP115" i="9" s="1"/>
  <c r="BR115" i="9"/>
  <c r="BQ116" i="9"/>
  <c r="BP116" i="9" s="1"/>
  <c r="BR116" i="9"/>
  <c r="BP117" i="9"/>
  <c r="BQ117" i="9"/>
  <c r="BR117" i="9"/>
  <c r="BP118" i="9"/>
  <c r="BQ118" i="9"/>
  <c r="BR118" i="9"/>
  <c r="BQ119" i="9"/>
  <c r="BP119" i="9" s="1"/>
  <c r="BR119" i="9"/>
  <c r="BQ120" i="9"/>
  <c r="BP120" i="9" s="1"/>
  <c r="BR120" i="9"/>
  <c r="BP121" i="9"/>
  <c r="BQ121" i="9"/>
  <c r="BR121" i="9"/>
  <c r="BP122" i="9"/>
  <c r="BQ122" i="9"/>
  <c r="BR122" i="9"/>
  <c r="BQ123" i="9"/>
  <c r="BP123" i="9" s="1"/>
  <c r="BR123" i="9"/>
  <c r="BQ124" i="9"/>
  <c r="BP124" i="9" s="1"/>
  <c r="BR124" i="9"/>
  <c r="BP125" i="9"/>
  <c r="BQ125" i="9"/>
  <c r="BR125" i="9"/>
  <c r="BP126" i="9"/>
  <c r="BQ126" i="9"/>
  <c r="BR126" i="9"/>
  <c r="BQ127" i="9"/>
  <c r="BP127" i="9" s="1"/>
  <c r="BR127" i="9"/>
  <c r="BQ128" i="9"/>
  <c r="BP128" i="9" s="1"/>
  <c r="BR128" i="9"/>
  <c r="BP129" i="9"/>
  <c r="BQ129" i="9"/>
  <c r="BR129" i="9"/>
  <c r="BP130" i="9"/>
  <c r="BQ130" i="9"/>
  <c r="BR130" i="9"/>
  <c r="BQ131" i="9"/>
  <c r="BP131" i="9" s="1"/>
  <c r="BR131" i="9"/>
  <c r="BQ132" i="9"/>
  <c r="BP132" i="9" s="1"/>
  <c r="BR132" i="9"/>
  <c r="BP133" i="9"/>
  <c r="BQ133" i="9"/>
  <c r="BR133" i="9"/>
  <c r="BP134" i="9"/>
  <c r="BQ134" i="9"/>
  <c r="BR134" i="9"/>
  <c r="BQ135" i="9"/>
  <c r="BP135" i="9" s="1"/>
  <c r="BR135" i="9"/>
  <c r="BQ136" i="9"/>
  <c r="BP136" i="9" s="1"/>
  <c r="BR136" i="9"/>
  <c r="BP137" i="9"/>
  <c r="BQ137" i="9"/>
  <c r="BR137" i="9"/>
  <c r="BP138" i="9"/>
  <c r="BQ138" i="9"/>
  <c r="BR138" i="9"/>
  <c r="BQ139" i="9"/>
  <c r="BP139" i="9" s="1"/>
  <c r="BR139" i="9"/>
  <c r="BQ140" i="9"/>
  <c r="BP140" i="9" s="1"/>
  <c r="BR140" i="9"/>
  <c r="BP141" i="9"/>
  <c r="BQ141" i="9"/>
  <c r="BR141" i="9"/>
  <c r="BP142" i="9"/>
  <c r="BQ142" i="9"/>
  <c r="BR142" i="9"/>
  <c r="BQ143" i="9"/>
  <c r="BP143" i="9" s="1"/>
  <c r="BR143" i="9"/>
  <c r="BQ144" i="9"/>
  <c r="BP144" i="9" s="1"/>
  <c r="BR144" i="9"/>
  <c r="BP145" i="9"/>
  <c r="BQ145" i="9"/>
  <c r="BR145" i="9"/>
  <c r="BP146" i="9"/>
  <c r="BQ146" i="9"/>
  <c r="BR146" i="9"/>
  <c r="BQ147" i="9"/>
  <c r="BP147" i="9" s="1"/>
  <c r="BR147" i="9"/>
  <c r="BQ148" i="9"/>
  <c r="BP148" i="9" s="1"/>
  <c r="BR148" i="9"/>
  <c r="BP149" i="9"/>
  <c r="BQ149" i="9"/>
  <c r="BR149" i="9"/>
  <c r="BP150" i="9"/>
  <c r="BQ150" i="9"/>
  <c r="BR150" i="9"/>
  <c r="BQ151" i="9"/>
  <c r="BP151" i="9" s="1"/>
  <c r="BR151" i="9"/>
  <c r="BQ152" i="9"/>
  <c r="BP152" i="9" s="1"/>
  <c r="BR152" i="9"/>
  <c r="BP153" i="9"/>
  <c r="BQ153" i="9"/>
  <c r="BR153" i="9"/>
  <c r="BP154" i="9"/>
  <c r="BQ154" i="9"/>
  <c r="BR154" i="9"/>
  <c r="BQ155" i="9"/>
  <c r="BP155" i="9" s="1"/>
  <c r="BR155" i="9"/>
  <c r="BQ156" i="9"/>
  <c r="BP156" i="9" s="1"/>
  <c r="BR156" i="9"/>
  <c r="BP157" i="9"/>
  <c r="BQ157" i="9"/>
  <c r="BR157" i="9"/>
  <c r="BP158" i="9"/>
  <c r="BQ158" i="9"/>
  <c r="BR158" i="9"/>
  <c r="BQ159" i="9"/>
  <c r="BP159" i="9" s="1"/>
  <c r="BR159" i="9"/>
  <c r="BQ160" i="9"/>
  <c r="BP160" i="9" s="1"/>
  <c r="BR160" i="9"/>
  <c r="BP161" i="9"/>
  <c r="BQ161" i="9"/>
  <c r="BR161" i="9"/>
  <c r="BP162" i="9"/>
  <c r="BQ162" i="9"/>
  <c r="BR162" i="9"/>
  <c r="BQ163" i="9"/>
  <c r="BP163" i="9" s="1"/>
  <c r="BR163" i="9"/>
  <c r="BQ164" i="9"/>
  <c r="BP164" i="9" s="1"/>
  <c r="BR164" i="9"/>
  <c r="BQ165" i="9"/>
  <c r="BP165" i="9" s="1"/>
  <c r="BR165" i="9"/>
  <c r="BQ166" i="9"/>
  <c r="BP166" i="9" s="1"/>
  <c r="BR166" i="9"/>
  <c r="BQ167" i="9"/>
  <c r="BP167" i="9" s="1"/>
  <c r="BR167" i="9"/>
  <c r="BQ168" i="9"/>
  <c r="BP168" i="9" s="1"/>
  <c r="BR168" i="9"/>
  <c r="BP169" i="9"/>
  <c r="BQ169" i="9"/>
  <c r="BR169" i="9"/>
  <c r="BP170" i="9"/>
  <c r="BQ170" i="9"/>
  <c r="BR170" i="9"/>
  <c r="BQ171" i="9"/>
  <c r="BP171" i="9" s="1"/>
  <c r="BR171" i="9"/>
  <c r="BQ172" i="9"/>
  <c r="BP172" i="9" s="1"/>
  <c r="BR172" i="9"/>
  <c r="BP173" i="9"/>
  <c r="BQ173" i="9"/>
  <c r="BR173" i="9"/>
  <c r="BP174" i="9"/>
  <c r="BQ174" i="9"/>
  <c r="BR174" i="9"/>
  <c r="BQ175" i="9"/>
  <c r="BP175" i="9" s="1"/>
  <c r="BR175" i="9"/>
  <c r="BQ176" i="9"/>
  <c r="BP176" i="9" s="1"/>
  <c r="BR176" i="9"/>
  <c r="BP177" i="9"/>
  <c r="BQ177" i="9"/>
  <c r="BR177" i="9"/>
  <c r="BP178" i="9"/>
  <c r="BQ178" i="9"/>
  <c r="BR178" i="9"/>
  <c r="BQ179" i="9"/>
  <c r="BP179" i="9" s="1"/>
  <c r="BR179" i="9"/>
  <c r="BQ180" i="9"/>
  <c r="BP180" i="9" s="1"/>
  <c r="BR180" i="9"/>
  <c r="BP181" i="9"/>
  <c r="BQ181" i="9"/>
  <c r="BR181" i="9"/>
  <c r="BR4" i="9"/>
  <c r="BN4" i="9"/>
  <c r="BN5" i="9"/>
  <c r="BM5" i="9" s="1"/>
  <c r="BO5" i="9"/>
  <c r="BM6" i="9"/>
  <c r="BN6" i="9"/>
  <c r="BO6" i="9"/>
  <c r="BN7" i="9"/>
  <c r="BM7" i="9" s="1"/>
  <c r="BO7" i="9"/>
  <c r="BN8" i="9"/>
  <c r="BM8" i="9" s="1"/>
  <c r="BO8" i="9"/>
  <c r="BN9" i="9"/>
  <c r="BM9" i="9" s="1"/>
  <c r="BO9" i="9"/>
  <c r="BM10" i="9"/>
  <c r="BN10" i="9"/>
  <c r="BO10" i="9"/>
  <c r="BN11" i="9"/>
  <c r="BM11" i="9" s="1"/>
  <c r="BO11" i="9"/>
  <c r="BN12" i="9"/>
  <c r="BM12" i="9" s="1"/>
  <c r="BO12" i="9"/>
  <c r="BN13" i="9"/>
  <c r="BM13" i="9" s="1"/>
  <c r="BO13" i="9"/>
  <c r="BM14" i="9"/>
  <c r="BN14" i="9"/>
  <c r="BO14" i="9"/>
  <c r="BN15" i="9"/>
  <c r="BM15" i="9" s="1"/>
  <c r="BO15" i="9"/>
  <c r="BN16" i="9"/>
  <c r="BM16" i="9" s="1"/>
  <c r="BO16" i="9"/>
  <c r="BN17" i="9"/>
  <c r="BM17" i="9" s="1"/>
  <c r="BO17" i="9"/>
  <c r="BM18" i="9"/>
  <c r="BN18" i="9"/>
  <c r="BO18" i="9"/>
  <c r="BN19" i="9"/>
  <c r="BM19" i="9" s="1"/>
  <c r="BO19" i="9"/>
  <c r="BN20" i="9"/>
  <c r="BM20" i="9" s="1"/>
  <c r="BO20" i="9"/>
  <c r="BN21" i="9"/>
  <c r="BM21" i="9" s="1"/>
  <c r="BO21" i="9"/>
  <c r="BM22" i="9"/>
  <c r="BN22" i="9"/>
  <c r="BO22" i="9"/>
  <c r="BN23" i="9"/>
  <c r="BM23" i="9" s="1"/>
  <c r="BO23" i="9"/>
  <c r="BN24" i="9"/>
  <c r="BM24" i="9" s="1"/>
  <c r="BO24" i="9"/>
  <c r="BN25" i="9"/>
  <c r="BM25" i="9" s="1"/>
  <c r="BO25" i="9"/>
  <c r="BM26" i="9"/>
  <c r="BN26" i="9"/>
  <c r="BO26" i="9"/>
  <c r="BN27" i="9"/>
  <c r="BM27" i="9" s="1"/>
  <c r="BO27" i="9"/>
  <c r="BN28" i="9"/>
  <c r="BM28" i="9" s="1"/>
  <c r="BO28" i="9"/>
  <c r="BN29" i="9"/>
  <c r="BM29" i="9" s="1"/>
  <c r="BO29" i="9"/>
  <c r="BM30" i="9"/>
  <c r="BN30" i="9"/>
  <c r="BO30" i="9"/>
  <c r="BN31" i="9"/>
  <c r="BM31" i="9" s="1"/>
  <c r="BO31" i="9"/>
  <c r="BN32" i="9"/>
  <c r="BM32" i="9" s="1"/>
  <c r="BO32" i="9"/>
  <c r="BN33" i="9"/>
  <c r="BM33" i="9" s="1"/>
  <c r="BO33" i="9"/>
  <c r="BM34" i="9"/>
  <c r="BN34" i="9"/>
  <c r="BO34" i="9"/>
  <c r="BN35" i="9"/>
  <c r="BM35" i="9" s="1"/>
  <c r="BO35" i="9"/>
  <c r="BN36" i="9"/>
  <c r="BM36" i="9" s="1"/>
  <c r="BO36" i="9"/>
  <c r="BN37" i="9"/>
  <c r="BM37" i="9" s="1"/>
  <c r="BO37" i="9"/>
  <c r="BN38" i="9"/>
  <c r="BM38" i="9" s="1"/>
  <c r="BO38" i="9"/>
  <c r="BN39" i="9"/>
  <c r="BM39" i="9" s="1"/>
  <c r="BO39" i="9"/>
  <c r="BN40" i="9"/>
  <c r="BM40" i="9" s="1"/>
  <c r="BO40" i="9"/>
  <c r="BN41" i="9"/>
  <c r="BM41" i="9" s="1"/>
  <c r="BO41" i="9"/>
  <c r="BM42" i="9"/>
  <c r="BN42" i="9"/>
  <c r="BO42" i="9"/>
  <c r="BN43" i="9"/>
  <c r="BM43" i="9" s="1"/>
  <c r="BO43" i="9"/>
  <c r="BN44" i="9"/>
  <c r="BM44" i="9" s="1"/>
  <c r="BO44" i="9"/>
  <c r="BN45" i="9"/>
  <c r="BM45" i="9" s="1"/>
  <c r="BO45" i="9"/>
  <c r="BN46" i="9"/>
  <c r="BM46" i="9" s="1"/>
  <c r="BO46" i="9"/>
  <c r="BN47" i="9"/>
  <c r="BM47" i="9" s="1"/>
  <c r="BO47" i="9"/>
  <c r="BN48" i="9"/>
  <c r="BM48" i="9" s="1"/>
  <c r="BO48" i="9"/>
  <c r="BN49" i="9"/>
  <c r="BM49" i="9" s="1"/>
  <c r="BO49" i="9"/>
  <c r="BN50" i="9"/>
  <c r="BM50" i="9" s="1"/>
  <c r="BO50" i="9"/>
  <c r="BN51" i="9"/>
  <c r="BM51" i="9" s="1"/>
  <c r="BO51" i="9"/>
  <c r="BN52" i="9"/>
  <c r="BM52" i="9" s="1"/>
  <c r="BO52" i="9"/>
  <c r="BN53" i="9"/>
  <c r="BM53" i="9" s="1"/>
  <c r="BO53" i="9"/>
  <c r="BM54" i="9"/>
  <c r="BN54" i="9"/>
  <c r="BO54" i="9"/>
  <c r="BN55" i="9"/>
  <c r="BM55" i="9" s="1"/>
  <c r="BO55" i="9"/>
  <c r="BN56" i="9"/>
  <c r="BM56" i="9" s="1"/>
  <c r="BO56" i="9"/>
  <c r="BN57" i="9"/>
  <c r="BM57" i="9" s="1"/>
  <c r="BO57" i="9"/>
  <c r="BN58" i="9"/>
  <c r="BM58" i="9" s="1"/>
  <c r="BO58" i="9"/>
  <c r="BN59" i="9"/>
  <c r="BM59" i="9" s="1"/>
  <c r="BO59" i="9"/>
  <c r="BN60" i="9"/>
  <c r="BM60" i="9" s="1"/>
  <c r="BO60" i="9"/>
  <c r="BM61" i="9"/>
  <c r="BN61" i="9"/>
  <c r="BO61" i="9"/>
  <c r="BM62" i="9"/>
  <c r="BN62" i="9"/>
  <c r="BO62" i="9"/>
  <c r="BN63" i="9"/>
  <c r="BM63" i="9" s="1"/>
  <c r="BO63" i="9"/>
  <c r="BN64" i="9"/>
  <c r="BM64" i="9" s="1"/>
  <c r="BO64" i="9"/>
  <c r="BN65" i="9"/>
  <c r="BM65" i="9" s="1"/>
  <c r="BO65" i="9"/>
  <c r="BM66" i="9"/>
  <c r="BN66" i="9"/>
  <c r="BO66" i="9"/>
  <c r="BN67" i="9"/>
  <c r="BM67" i="9" s="1"/>
  <c r="BO67" i="9"/>
  <c r="BN68" i="9"/>
  <c r="BM68" i="9" s="1"/>
  <c r="BO68" i="9"/>
  <c r="BM69" i="9"/>
  <c r="BN69" i="9"/>
  <c r="BO69" i="9"/>
  <c r="BN70" i="9"/>
  <c r="BM70" i="9" s="1"/>
  <c r="BO70" i="9"/>
  <c r="BN71" i="9"/>
  <c r="BM71" i="9" s="1"/>
  <c r="BO71" i="9"/>
  <c r="BN72" i="9"/>
  <c r="BM72" i="9" s="1"/>
  <c r="BO72" i="9"/>
  <c r="BN73" i="9"/>
  <c r="BM73" i="9" s="1"/>
  <c r="BO73" i="9"/>
  <c r="BN74" i="9"/>
  <c r="BM74" i="9" s="1"/>
  <c r="BO74" i="9"/>
  <c r="BN75" i="9"/>
  <c r="BM75" i="9" s="1"/>
  <c r="BO75" i="9"/>
  <c r="BN76" i="9"/>
  <c r="BM76" i="9" s="1"/>
  <c r="BO76" i="9"/>
  <c r="BM77" i="9"/>
  <c r="BN77" i="9"/>
  <c r="BO77" i="9"/>
  <c r="BM78" i="9"/>
  <c r="BN78" i="9"/>
  <c r="BO78" i="9"/>
  <c r="BN79" i="9"/>
  <c r="BM79" i="9" s="1"/>
  <c r="BO79" i="9"/>
  <c r="BN80" i="9"/>
  <c r="BM80" i="9" s="1"/>
  <c r="BO80" i="9"/>
  <c r="BN81" i="9"/>
  <c r="BM81" i="9" s="1"/>
  <c r="BO81" i="9"/>
  <c r="BN82" i="9"/>
  <c r="BM82" i="9" s="1"/>
  <c r="BO82" i="9"/>
  <c r="BN83" i="9"/>
  <c r="BM83" i="9" s="1"/>
  <c r="BO83" i="9"/>
  <c r="BN84" i="9"/>
  <c r="BM84" i="9" s="1"/>
  <c r="BO84" i="9"/>
  <c r="BM85" i="9"/>
  <c r="BN85" i="9"/>
  <c r="BO85" i="9"/>
  <c r="BM86" i="9"/>
  <c r="BN86" i="9"/>
  <c r="BO86" i="9"/>
  <c r="BN87" i="9"/>
  <c r="BM87" i="9" s="1"/>
  <c r="BO87" i="9"/>
  <c r="BN88" i="9"/>
  <c r="BM88" i="9" s="1"/>
  <c r="BO88" i="9"/>
  <c r="BM89" i="9"/>
  <c r="BN89" i="9"/>
  <c r="BO89" i="9"/>
  <c r="BM90" i="9"/>
  <c r="BN90" i="9"/>
  <c r="BO90" i="9"/>
  <c r="BN91" i="9"/>
  <c r="BM91" i="9" s="1"/>
  <c r="BO91" i="9"/>
  <c r="BN92" i="9"/>
  <c r="BM92" i="9" s="1"/>
  <c r="BO92" i="9"/>
  <c r="BM93" i="9"/>
  <c r="BN93" i="9"/>
  <c r="BO93" i="9"/>
  <c r="BM94" i="9"/>
  <c r="BN94" i="9"/>
  <c r="BO94" i="9"/>
  <c r="BN95" i="9"/>
  <c r="BM95" i="9" s="1"/>
  <c r="BO95" i="9"/>
  <c r="BN96" i="9"/>
  <c r="BM96" i="9" s="1"/>
  <c r="BO96" i="9"/>
  <c r="BM97" i="9"/>
  <c r="BN97" i="9"/>
  <c r="BO97" i="9"/>
  <c r="BM98" i="9"/>
  <c r="BN98" i="9"/>
  <c r="BO98" i="9"/>
  <c r="BN99" i="9"/>
  <c r="BM99" i="9" s="1"/>
  <c r="BO99" i="9"/>
  <c r="BN100" i="9"/>
  <c r="BM100" i="9" s="1"/>
  <c r="BO100" i="9"/>
  <c r="BM101" i="9"/>
  <c r="BN101" i="9"/>
  <c r="BO101" i="9"/>
  <c r="BM102" i="9"/>
  <c r="BN102" i="9"/>
  <c r="BO102" i="9"/>
  <c r="BN103" i="9"/>
  <c r="BM103" i="9" s="1"/>
  <c r="BO103" i="9"/>
  <c r="BN104" i="9"/>
  <c r="BM104" i="9" s="1"/>
  <c r="BO104" i="9"/>
  <c r="BM105" i="9"/>
  <c r="BN105" i="9"/>
  <c r="BO105" i="9"/>
  <c r="BM106" i="9"/>
  <c r="BN106" i="9"/>
  <c r="BO106" i="9"/>
  <c r="BN107" i="9"/>
  <c r="BM107" i="9" s="1"/>
  <c r="BO107" i="9"/>
  <c r="BN108" i="9"/>
  <c r="BM108" i="9" s="1"/>
  <c r="BO108" i="9"/>
  <c r="BM109" i="9"/>
  <c r="BN109" i="9"/>
  <c r="BO109" i="9"/>
  <c r="BM110" i="9"/>
  <c r="BN110" i="9"/>
  <c r="BO110" i="9"/>
  <c r="BN111" i="9"/>
  <c r="BM111" i="9" s="1"/>
  <c r="BO111" i="9"/>
  <c r="BN112" i="9"/>
  <c r="BM112" i="9" s="1"/>
  <c r="BO112" i="9"/>
  <c r="BM113" i="9"/>
  <c r="BN113" i="9"/>
  <c r="BO113" i="9"/>
  <c r="BM114" i="9"/>
  <c r="BN114" i="9"/>
  <c r="BO114" i="9"/>
  <c r="BN115" i="9"/>
  <c r="BM115" i="9" s="1"/>
  <c r="BO115" i="9"/>
  <c r="BN116" i="9"/>
  <c r="BM116" i="9" s="1"/>
  <c r="BO116" i="9"/>
  <c r="BM117" i="9"/>
  <c r="BN117" i="9"/>
  <c r="BO117" i="9"/>
  <c r="BM118" i="9"/>
  <c r="BN118" i="9"/>
  <c r="BO118" i="9"/>
  <c r="BN119" i="9"/>
  <c r="BM119" i="9" s="1"/>
  <c r="BO119" i="9"/>
  <c r="BN120" i="9"/>
  <c r="BM120" i="9" s="1"/>
  <c r="BO120" i="9"/>
  <c r="BM121" i="9"/>
  <c r="BN121" i="9"/>
  <c r="BO121" i="9"/>
  <c r="BM122" i="9"/>
  <c r="BN122" i="9"/>
  <c r="BO122" i="9"/>
  <c r="BN123" i="9"/>
  <c r="BM123" i="9" s="1"/>
  <c r="BO123" i="9"/>
  <c r="BN124" i="9"/>
  <c r="BM124" i="9" s="1"/>
  <c r="BO124" i="9"/>
  <c r="BM125" i="9"/>
  <c r="BN125" i="9"/>
  <c r="BO125" i="9"/>
  <c r="BN126" i="9"/>
  <c r="BM126" i="9" s="1"/>
  <c r="BO126" i="9"/>
  <c r="BN127" i="9"/>
  <c r="BM127" i="9" s="1"/>
  <c r="BO127" i="9"/>
  <c r="BN128" i="9"/>
  <c r="BM128" i="9" s="1"/>
  <c r="BO128" i="9"/>
  <c r="BN129" i="9"/>
  <c r="BM129" i="9" s="1"/>
  <c r="BO129" i="9"/>
  <c r="BN130" i="9"/>
  <c r="BM130" i="9" s="1"/>
  <c r="BO130" i="9"/>
  <c r="BN131" i="9"/>
  <c r="BM131" i="9" s="1"/>
  <c r="BO131" i="9"/>
  <c r="BN132" i="9"/>
  <c r="BM132" i="9" s="1"/>
  <c r="BO132" i="9"/>
  <c r="BM133" i="9"/>
  <c r="BN133" i="9"/>
  <c r="BO133" i="9"/>
  <c r="BN134" i="9"/>
  <c r="BM134" i="9" s="1"/>
  <c r="BO134" i="9"/>
  <c r="BN135" i="9"/>
  <c r="BM135" i="9" s="1"/>
  <c r="BO135" i="9"/>
  <c r="BN136" i="9"/>
  <c r="BM136" i="9" s="1"/>
  <c r="BO136" i="9"/>
  <c r="BN137" i="9"/>
  <c r="BM137" i="9" s="1"/>
  <c r="BO137" i="9"/>
  <c r="BN138" i="9"/>
  <c r="BM138" i="9" s="1"/>
  <c r="BO138" i="9"/>
  <c r="BN139" i="9"/>
  <c r="BM139" i="9" s="1"/>
  <c r="BO139" i="9"/>
  <c r="BN140" i="9"/>
  <c r="BM140" i="9" s="1"/>
  <c r="BO140" i="9"/>
  <c r="BM141" i="9"/>
  <c r="BN141" i="9"/>
  <c r="BO141" i="9"/>
  <c r="BN142" i="9"/>
  <c r="BM142" i="9" s="1"/>
  <c r="BO142" i="9"/>
  <c r="BN143" i="9"/>
  <c r="BM143" i="9" s="1"/>
  <c r="BO143" i="9"/>
  <c r="BN144" i="9"/>
  <c r="BM144" i="9" s="1"/>
  <c r="BO144" i="9"/>
  <c r="BN145" i="9"/>
  <c r="BM145" i="9" s="1"/>
  <c r="BO145" i="9"/>
  <c r="BN146" i="9"/>
  <c r="BM146" i="9" s="1"/>
  <c r="BO146" i="9"/>
  <c r="BN147" i="9"/>
  <c r="BM147" i="9" s="1"/>
  <c r="BO147" i="9"/>
  <c r="BN148" i="9"/>
  <c r="BM148" i="9" s="1"/>
  <c r="BO148" i="9"/>
  <c r="BM149" i="9"/>
  <c r="BN149" i="9"/>
  <c r="BO149" i="9"/>
  <c r="BN150" i="9"/>
  <c r="BM150" i="9" s="1"/>
  <c r="BO150" i="9"/>
  <c r="BN151" i="9"/>
  <c r="BM151" i="9" s="1"/>
  <c r="BO151" i="9"/>
  <c r="BN152" i="9"/>
  <c r="BM152" i="9" s="1"/>
  <c r="BO152" i="9"/>
  <c r="BN153" i="9"/>
  <c r="BM153" i="9" s="1"/>
  <c r="BO153" i="9"/>
  <c r="BN154" i="9"/>
  <c r="BM154" i="9" s="1"/>
  <c r="BO154" i="9"/>
  <c r="BN155" i="9"/>
  <c r="BM155" i="9" s="1"/>
  <c r="BO155" i="9"/>
  <c r="BN156" i="9"/>
  <c r="BM156" i="9" s="1"/>
  <c r="BO156" i="9"/>
  <c r="BM157" i="9"/>
  <c r="BN157" i="9"/>
  <c r="BO157" i="9"/>
  <c r="BN158" i="9"/>
  <c r="BM158" i="9" s="1"/>
  <c r="BO158" i="9"/>
  <c r="BN159" i="9"/>
  <c r="BM159" i="9" s="1"/>
  <c r="BO159" i="9"/>
  <c r="BM160" i="9"/>
  <c r="BN160" i="9"/>
  <c r="BO160" i="9"/>
  <c r="BM161" i="9"/>
  <c r="BN161" i="9"/>
  <c r="BO161" i="9"/>
  <c r="BM162" i="9"/>
  <c r="BN162" i="9"/>
  <c r="BO162" i="9"/>
  <c r="BN163" i="9"/>
  <c r="BM163" i="9" s="1"/>
  <c r="BO163" i="9"/>
  <c r="BN164" i="9"/>
  <c r="BM164" i="9" s="1"/>
  <c r="BO164" i="9"/>
  <c r="BN165" i="9"/>
  <c r="BM165" i="9" s="1"/>
  <c r="BO165" i="9"/>
  <c r="BM166" i="9"/>
  <c r="BN166" i="9"/>
  <c r="BO166" i="9"/>
  <c r="BN167" i="9"/>
  <c r="BM167" i="9" s="1"/>
  <c r="BO167" i="9"/>
  <c r="BN168" i="9"/>
  <c r="BM168" i="9" s="1"/>
  <c r="BO168" i="9"/>
  <c r="BM169" i="9"/>
  <c r="BN169" i="9"/>
  <c r="BO169" i="9"/>
  <c r="BM170" i="9"/>
  <c r="BN170" i="9"/>
  <c r="BO170" i="9"/>
  <c r="BN171" i="9"/>
  <c r="BM171" i="9" s="1"/>
  <c r="BO171" i="9"/>
  <c r="BN172" i="9"/>
  <c r="BM172" i="9" s="1"/>
  <c r="BO172" i="9"/>
  <c r="BM173" i="9"/>
  <c r="BN173" i="9"/>
  <c r="BO173" i="9"/>
  <c r="BM174" i="9"/>
  <c r="BN174" i="9"/>
  <c r="BO174" i="9"/>
  <c r="BN175" i="9"/>
  <c r="BM175" i="9" s="1"/>
  <c r="BO175" i="9"/>
  <c r="BM176" i="9"/>
  <c r="BN176" i="9"/>
  <c r="BO176" i="9"/>
  <c r="BM177" i="9"/>
  <c r="BN177" i="9"/>
  <c r="BO177" i="9"/>
  <c r="BM178" i="9"/>
  <c r="BN178" i="9"/>
  <c r="BO178" i="9"/>
  <c r="BN179" i="9"/>
  <c r="BM179" i="9" s="1"/>
  <c r="BO179" i="9"/>
  <c r="BM180" i="9"/>
  <c r="BN180" i="9"/>
  <c r="BO180" i="9"/>
  <c r="BN181" i="9"/>
  <c r="BM181" i="9" s="1"/>
  <c r="BO181" i="9"/>
  <c r="BO4" i="9"/>
  <c r="BM4" i="9"/>
  <c r="BK4" i="9"/>
  <c r="B134" i="8" l="1"/>
  <c r="D129" i="8"/>
  <c r="D128" i="8"/>
  <c r="D130" i="8"/>
  <c r="D131" i="8"/>
  <c r="K106" i="8"/>
  <c r="CQ182" i="9"/>
  <c r="CN182" i="9"/>
  <c r="CL182" i="9"/>
  <c r="CI182" i="9"/>
  <c r="CJ182" i="9"/>
  <c r="CK182" i="9"/>
  <c r="CH182" i="9"/>
  <c r="CT182" i="9"/>
  <c r="CU182" i="9"/>
  <c r="CO182" i="9"/>
  <c r="BC162" i="10"/>
  <c r="BS162" i="10"/>
  <c r="BF162" i="10"/>
  <c r="BX162" i="10"/>
  <c r="BA162" i="10"/>
  <c r="BH162" i="10"/>
  <c r="CC162" i="10"/>
  <c r="BY162" i="10"/>
  <c r="BO162" i="10"/>
  <c r="BE162" i="10"/>
  <c r="BI162" i="10"/>
  <c r="CD162" i="10"/>
  <c r="BM162" i="10"/>
  <c r="BU162" i="10"/>
  <c r="CA162" i="10"/>
  <c r="BD5" i="10"/>
  <c r="BD162" i="10"/>
  <c r="BJ162" i="10"/>
  <c r="BP162" i="10"/>
  <c r="BV162" i="10"/>
  <c r="BL162" i="10"/>
  <c r="BR162" i="10"/>
  <c r="CB5" i="10"/>
  <c r="CB162" i="10" s="1"/>
  <c r="BQ162" i="10"/>
  <c r="BG4" i="10"/>
  <c r="BG162" i="10" s="1"/>
  <c r="BT162" i="10"/>
  <c r="BW162" i="10"/>
  <c r="BK162" i="10"/>
  <c r="BZ162" i="10"/>
  <c r="BN162" i="10"/>
  <c r="BB162" i="10"/>
  <c r="BK5" i="9"/>
  <c r="BJ5" i="9" s="1"/>
  <c r="BL5" i="9"/>
  <c r="BJ6" i="9"/>
  <c r="BK6" i="9"/>
  <c r="BL6" i="9"/>
  <c r="BK7" i="9"/>
  <c r="BJ7" i="9" s="1"/>
  <c r="BL7" i="9"/>
  <c r="BK8" i="9"/>
  <c r="BJ8" i="9" s="1"/>
  <c r="BL8" i="9"/>
  <c r="BJ9" i="9"/>
  <c r="BK9" i="9"/>
  <c r="BL9" i="9"/>
  <c r="BJ10" i="9"/>
  <c r="BK10" i="9"/>
  <c r="BL10" i="9"/>
  <c r="BK11" i="9"/>
  <c r="BJ11" i="9" s="1"/>
  <c r="BL11" i="9"/>
  <c r="BK12" i="9"/>
  <c r="BJ12" i="9" s="1"/>
  <c r="BL12" i="9"/>
  <c r="BJ13" i="9"/>
  <c r="BK13" i="9"/>
  <c r="BL13" i="9"/>
  <c r="BJ14" i="9"/>
  <c r="BK14" i="9"/>
  <c r="BL14" i="9"/>
  <c r="BK15" i="9"/>
  <c r="BJ15" i="9" s="1"/>
  <c r="BL15" i="9"/>
  <c r="BK16" i="9"/>
  <c r="BJ16" i="9" s="1"/>
  <c r="BL16" i="9"/>
  <c r="BJ17" i="9"/>
  <c r="BK17" i="9"/>
  <c r="BL17" i="9"/>
  <c r="BJ18" i="9"/>
  <c r="BK18" i="9"/>
  <c r="BL18" i="9"/>
  <c r="BK19" i="9"/>
  <c r="BJ19" i="9" s="1"/>
  <c r="BL19" i="9"/>
  <c r="BK20" i="9"/>
  <c r="BJ20" i="9" s="1"/>
  <c r="BL20" i="9"/>
  <c r="BJ21" i="9"/>
  <c r="BK21" i="9"/>
  <c r="BL21" i="9"/>
  <c r="BJ22" i="9"/>
  <c r="BK22" i="9"/>
  <c r="BL22" i="9"/>
  <c r="BK23" i="9"/>
  <c r="BJ23" i="9" s="1"/>
  <c r="BL23" i="9"/>
  <c r="BK24" i="9"/>
  <c r="BJ24" i="9" s="1"/>
  <c r="BL24" i="9"/>
  <c r="BJ25" i="9"/>
  <c r="BK25" i="9"/>
  <c r="BL25" i="9"/>
  <c r="BJ26" i="9"/>
  <c r="BK26" i="9"/>
  <c r="BL26" i="9"/>
  <c r="BK27" i="9"/>
  <c r="BJ27" i="9" s="1"/>
  <c r="BL27" i="9"/>
  <c r="BK28" i="9"/>
  <c r="BJ28" i="9" s="1"/>
  <c r="BL28" i="9"/>
  <c r="BJ29" i="9"/>
  <c r="BK29" i="9"/>
  <c r="BL29" i="9"/>
  <c r="BK30" i="9"/>
  <c r="BJ30" i="9" s="1"/>
  <c r="BL30" i="9"/>
  <c r="BK31" i="9"/>
  <c r="BJ31" i="9" s="1"/>
  <c r="BL31" i="9"/>
  <c r="BK32" i="9"/>
  <c r="BJ32" i="9" s="1"/>
  <c r="BL32" i="9"/>
  <c r="BK33" i="9"/>
  <c r="BJ33" i="9" s="1"/>
  <c r="BL33" i="9"/>
  <c r="BK34" i="9"/>
  <c r="BJ34" i="9" s="1"/>
  <c r="BL34" i="9"/>
  <c r="BK35" i="9"/>
  <c r="BJ35" i="9" s="1"/>
  <c r="BL35" i="9"/>
  <c r="BK36" i="9"/>
  <c r="BJ36" i="9" s="1"/>
  <c r="BL36" i="9"/>
  <c r="BK37" i="9"/>
  <c r="BJ37" i="9" s="1"/>
  <c r="BL37" i="9"/>
  <c r="BJ38" i="9"/>
  <c r="BK38" i="9"/>
  <c r="BL38" i="9"/>
  <c r="BK39" i="9"/>
  <c r="BJ39" i="9" s="1"/>
  <c r="BL39" i="9"/>
  <c r="BK40" i="9"/>
  <c r="BJ40" i="9" s="1"/>
  <c r="BL40" i="9"/>
  <c r="BK41" i="9"/>
  <c r="BJ41" i="9" s="1"/>
  <c r="BL41" i="9"/>
  <c r="BK42" i="9"/>
  <c r="BJ42" i="9" s="1"/>
  <c r="BL42" i="9"/>
  <c r="BK43" i="9"/>
  <c r="BJ43" i="9" s="1"/>
  <c r="BL43" i="9"/>
  <c r="BK44" i="9"/>
  <c r="BJ44" i="9" s="1"/>
  <c r="BL44" i="9"/>
  <c r="BK45" i="9"/>
  <c r="BJ45" i="9" s="1"/>
  <c r="BL45" i="9"/>
  <c r="BK46" i="9"/>
  <c r="BJ46" i="9" s="1"/>
  <c r="BL46" i="9"/>
  <c r="BK47" i="9"/>
  <c r="BJ47" i="9" s="1"/>
  <c r="BL47" i="9"/>
  <c r="BK48" i="9"/>
  <c r="BJ48" i="9" s="1"/>
  <c r="BL48" i="9"/>
  <c r="BJ49" i="9"/>
  <c r="BK49" i="9"/>
  <c r="BL49" i="9"/>
  <c r="BK50" i="9"/>
  <c r="BJ50" i="9" s="1"/>
  <c r="BL50" i="9"/>
  <c r="BK51" i="9"/>
  <c r="BJ51" i="9" s="1"/>
  <c r="BL51" i="9"/>
  <c r="BK52" i="9"/>
  <c r="BJ52" i="9" s="1"/>
  <c r="BL52" i="9"/>
  <c r="BJ53" i="9"/>
  <c r="BK53" i="9"/>
  <c r="BL53" i="9"/>
  <c r="BJ54" i="9"/>
  <c r="BK54" i="9"/>
  <c r="BL54" i="9"/>
  <c r="BK55" i="9"/>
  <c r="BJ55" i="9" s="1"/>
  <c r="BL55" i="9"/>
  <c r="BK56" i="9"/>
  <c r="BJ56" i="9" s="1"/>
  <c r="BL56" i="9"/>
  <c r="BK57" i="9"/>
  <c r="BJ57" i="9" s="1"/>
  <c r="BL57" i="9"/>
  <c r="BK58" i="9"/>
  <c r="BJ58" i="9" s="1"/>
  <c r="BL58" i="9"/>
  <c r="BK59" i="9"/>
  <c r="BJ59" i="9" s="1"/>
  <c r="BL59" i="9"/>
  <c r="BK60" i="9"/>
  <c r="BJ60" i="9" s="1"/>
  <c r="BL60" i="9"/>
  <c r="BJ61" i="9"/>
  <c r="BK61" i="9"/>
  <c r="BL61" i="9"/>
  <c r="BJ62" i="9"/>
  <c r="BK62" i="9"/>
  <c r="BL62" i="9"/>
  <c r="BK63" i="9"/>
  <c r="BJ63" i="9" s="1"/>
  <c r="BL63" i="9"/>
  <c r="BK64" i="9"/>
  <c r="BJ64" i="9" s="1"/>
  <c r="BL64" i="9"/>
  <c r="BK65" i="9"/>
  <c r="BJ65" i="9" s="1"/>
  <c r="BL65" i="9"/>
  <c r="BK66" i="9"/>
  <c r="BJ66" i="9" s="1"/>
  <c r="BL66" i="9"/>
  <c r="BK67" i="9"/>
  <c r="BJ67" i="9" s="1"/>
  <c r="BL67" i="9"/>
  <c r="BK68" i="9"/>
  <c r="BJ68" i="9" s="1"/>
  <c r="BL68" i="9"/>
  <c r="BJ69" i="9"/>
  <c r="BK69" i="9"/>
  <c r="BL69" i="9"/>
  <c r="BK70" i="9"/>
  <c r="BJ70" i="9" s="1"/>
  <c r="BL70" i="9"/>
  <c r="BK71" i="9"/>
  <c r="BJ71" i="9" s="1"/>
  <c r="BL71" i="9"/>
  <c r="BK72" i="9"/>
  <c r="BJ72" i="9" s="1"/>
  <c r="BL72" i="9"/>
  <c r="BK73" i="9"/>
  <c r="BJ73" i="9" s="1"/>
  <c r="BL73" i="9"/>
  <c r="BK74" i="9"/>
  <c r="BJ74" i="9" s="1"/>
  <c r="BL74" i="9"/>
  <c r="BK75" i="9"/>
  <c r="BJ75" i="9" s="1"/>
  <c r="BL75" i="9"/>
  <c r="BK76" i="9"/>
  <c r="BJ76" i="9" s="1"/>
  <c r="BL76" i="9"/>
  <c r="BJ77" i="9"/>
  <c r="BK77" i="9"/>
  <c r="BL77" i="9"/>
  <c r="BJ78" i="9"/>
  <c r="BK78" i="9"/>
  <c r="BL78" i="9"/>
  <c r="BK79" i="9"/>
  <c r="BJ79" i="9" s="1"/>
  <c r="BL79" i="9"/>
  <c r="BK80" i="9"/>
  <c r="BJ80" i="9" s="1"/>
  <c r="BL80" i="9"/>
  <c r="BK81" i="9"/>
  <c r="BJ81" i="9" s="1"/>
  <c r="BL81" i="9"/>
  <c r="BK82" i="9"/>
  <c r="BJ82" i="9" s="1"/>
  <c r="BL82" i="9"/>
  <c r="BK83" i="9"/>
  <c r="BJ83" i="9" s="1"/>
  <c r="BL83" i="9"/>
  <c r="BK84" i="9"/>
  <c r="BJ84" i="9" s="1"/>
  <c r="BL84" i="9"/>
  <c r="BK85" i="9"/>
  <c r="BJ85" i="9" s="1"/>
  <c r="BL85" i="9"/>
  <c r="BK86" i="9"/>
  <c r="BJ86" i="9" s="1"/>
  <c r="BL86" i="9"/>
  <c r="BK87" i="9"/>
  <c r="BJ87" i="9" s="1"/>
  <c r="BL87" i="9"/>
  <c r="BK88" i="9"/>
  <c r="BJ88" i="9" s="1"/>
  <c r="BL88" i="9"/>
  <c r="BK89" i="9"/>
  <c r="BJ89" i="9" s="1"/>
  <c r="BL89" i="9"/>
  <c r="BK90" i="9"/>
  <c r="BJ90" i="9" s="1"/>
  <c r="BL90" i="9"/>
  <c r="BK91" i="9"/>
  <c r="BJ91" i="9" s="1"/>
  <c r="BL91" i="9"/>
  <c r="BK92" i="9"/>
  <c r="BJ92" i="9" s="1"/>
  <c r="BL92" i="9"/>
  <c r="BJ93" i="9"/>
  <c r="BK93" i="9"/>
  <c r="BL93" i="9"/>
  <c r="BK94" i="9"/>
  <c r="BJ94" i="9" s="1"/>
  <c r="BL94" i="9"/>
  <c r="BK95" i="9"/>
  <c r="BJ95" i="9" s="1"/>
  <c r="BL95" i="9"/>
  <c r="BK96" i="9"/>
  <c r="BJ96" i="9" s="1"/>
  <c r="BL96" i="9"/>
  <c r="BJ97" i="9"/>
  <c r="BK97" i="9"/>
  <c r="BL97" i="9"/>
  <c r="BK98" i="9"/>
  <c r="BJ98" i="9" s="1"/>
  <c r="BL98" i="9"/>
  <c r="BK99" i="9"/>
  <c r="BJ99" i="9" s="1"/>
  <c r="BL99" i="9"/>
  <c r="BK100" i="9"/>
  <c r="BJ100" i="9" s="1"/>
  <c r="BL100" i="9"/>
  <c r="BJ101" i="9"/>
  <c r="BK101" i="9"/>
  <c r="BL101" i="9"/>
  <c r="BK102" i="9"/>
  <c r="BJ102" i="9" s="1"/>
  <c r="BL102" i="9"/>
  <c r="BK103" i="9"/>
  <c r="BJ103" i="9" s="1"/>
  <c r="BL103" i="9"/>
  <c r="BK104" i="9"/>
  <c r="BJ104" i="9" s="1"/>
  <c r="BL104" i="9"/>
  <c r="BJ105" i="9"/>
  <c r="BK105" i="9"/>
  <c r="BL105" i="9"/>
  <c r="BK106" i="9"/>
  <c r="BJ106" i="9" s="1"/>
  <c r="BL106" i="9"/>
  <c r="BK107" i="9"/>
  <c r="BJ107" i="9" s="1"/>
  <c r="BL107" i="9"/>
  <c r="BK108" i="9"/>
  <c r="BJ108" i="9" s="1"/>
  <c r="BL108" i="9"/>
  <c r="BJ109" i="9"/>
  <c r="BK109" i="9"/>
  <c r="BL109" i="9"/>
  <c r="BJ110" i="9"/>
  <c r="BK110" i="9"/>
  <c r="BL110" i="9"/>
  <c r="BK111" i="9"/>
  <c r="BJ111" i="9" s="1"/>
  <c r="BL111" i="9"/>
  <c r="BK112" i="9"/>
  <c r="BJ112" i="9" s="1"/>
  <c r="BL112" i="9"/>
  <c r="BK113" i="9"/>
  <c r="BJ113" i="9" s="1"/>
  <c r="BL113" i="9"/>
  <c r="BK114" i="9"/>
  <c r="BJ114" i="9" s="1"/>
  <c r="BL114" i="9"/>
  <c r="BK115" i="9"/>
  <c r="BJ115" i="9" s="1"/>
  <c r="BL115" i="9"/>
  <c r="BK116" i="9"/>
  <c r="BJ116" i="9" s="1"/>
  <c r="BL116" i="9"/>
  <c r="BJ117" i="9"/>
  <c r="BK117" i="9"/>
  <c r="BL117" i="9"/>
  <c r="BK118" i="9"/>
  <c r="BJ118" i="9" s="1"/>
  <c r="BL118" i="9"/>
  <c r="BK119" i="9"/>
  <c r="BJ119" i="9" s="1"/>
  <c r="BL119" i="9"/>
  <c r="BK120" i="9"/>
  <c r="BJ120" i="9" s="1"/>
  <c r="BL120" i="9"/>
  <c r="BK121" i="9"/>
  <c r="BJ121" i="9" s="1"/>
  <c r="BL121" i="9"/>
  <c r="BK122" i="9"/>
  <c r="BJ122" i="9" s="1"/>
  <c r="BL122" i="9"/>
  <c r="BK123" i="9"/>
  <c r="BJ123" i="9" s="1"/>
  <c r="BL123" i="9"/>
  <c r="BK124" i="9"/>
  <c r="BJ124" i="9" s="1"/>
  <c r="BL124" i="9"/>
  <c r="BJ125" i="9"/>
  <c r="BK125" i="9"/>
  <c r="BL125" i="9"/>
  <c r="BK126" i="9"/>
  <c r="BJ126" i="9" s="1"/>
  <c r="BL126" i="9"/>
  <c r="BK127" i="9"/>
  <c r="BJ127" i="9" s="1"/>
  <c r="BL127" i="9"/>
  <c r="BK128" i="9"/>
  <c r="BJ128" i="9" s="1"/>
  <c r="BL128" i="9"/>
  <c r="BJ129" i="9"/>
  <c r="BK129" i="9"/>
  <c r="BL129" i="9"/>
  <c r="BK130" i="9"/>
  <c r="BJ130" i="9" s="1"/>
  <c r="BL130" i="9"/>
  <c r="BK131" i="9"/>
  <c r="BJ131" i="9" s="1"/>
  <c r="BL131" i="9"/>
  <c r="BK132" i="9"/>
  <c r="BJ132" i="9" s="1"/>
  <c r="BL132" i="9"/>
  <c r="BK133" i="9"/>
  <c r="BJ133" i="9" s="1"/>
  <c r="BL133" i="9"/>
  <c r="BK134" i="9"/>
  <c r="BJ134" i="9" s="1"/>
  <c r="BL134" i="9"/>
  <c r="BK135" i="9"/>
  <c r="BJ135" i="9" s="1"/>
  <c r="BL135" i="9"/>
  <c r="BK136" i="9"/>
  <c r="BJ136" i="9" s="1"/>
  <c r="BL136" i="9"/>
  <c r="BK137" i="9"/>
  <c r="BJ137" i="9" s="1"/>
  <c r="BL137" i="9"/>
  <c r="BK138" i="9"/>
  <c r="BJ138" i="9" s="1"/>
  <c r="BL138" i="9"/>
  <c r="BK139" i="9"/>
  <c r="BJ139" i="9" s="1"/>
  <c r="BL139" i="9"/>
  <c r="BK140" i="9"/>
  <c r="BJ140" i="9" s="1"/>
  <c r="BL140" i="9"/>
  <c r="BJ141" i="9"/>
  <c r="BK141" i="9"/>
  <c r="BL141" i="9"/>
  <c r="BK142" i="9"/>
  <c r="BJ142" i="9" s="1"/>
  <c r="BL142" i="9"/>
  <c r="BK143" i="9"/>
  <c r="BJ143" i="9" s="1"/>
  <c r="BL143" i="9"/>
  <c r="BK144" i="9"/>
  <c r="BJ144" i="9" s="1"/>
  <c r="BL144" i="9"/>
  <c r="BK145" i="9"/>
  <c r="BJ145" i="9" s="1"/>
  <c r="BL145" i="9"/>
  <c r="BK146" i="9"/>
  <c r="BJ146" i="9" s="1"/>
  <c r="BL146" i="9"/>
  <c r="BK147" i="9"/>
  <c r="BJ147" i="9" s="1"/>
  <c r="BL147" i="9"/>
  <c r="BK148" i="9"/>
  <c r="BJ148" i="9" s="1"/>
  <c r="BL148" i="9"/>
  <c r="BK149" i="9"/>
  <c r="BJ149" i="9" s="1"/>
  <c r="BL149" i="9"/>
  <c r="BK150" i="9"/>
  <c r="BJ150" i="9" s="1"/>
  <c r="BL150" i="9"/>
  <c r="BK151" i="9"/>
  <c r="BJ151" i="9" s="1"/>
  <c r="BL151" i="9"/>
  <c r="BK152" i="9"/>
  <c r="BJ152" i="9" s="1"/>
  <c r="BL152" i="9"/>
  <c r="BK153" i="9"/>
  <c r="BJ153" i="9" s="1"/>
  <c r="BL153" i="9"/>
  <c r="BK154" i="9"/>
  <c r="BJ154" i="9" s="1"/>
  <c r="BL154" i="9"/>
  <c r="BK155" i="9"/>
  <c r="BJ155" i="9" s="1"/>
  <c r="BL155" i="9"/>
  <c r="BK156" i="9"/>
  <c r="BJ156" i="9" s="1"/>
  <c r="BL156" i="9"/>
  <c r="BJ157" i="9"/>
  <c r="BK157" i="9"/>
  <c r="BL157" i="9"/>
  <c r="BK158" i="9"/>
  <c r="BJ158" i="9" s="1"/>
  <c r="BL158" i="9"/>
  <c r="BK159" i="9"/>
  <c r="BJ159" i="9" s="1"/>
  <c r="BL159" i="9"/>
  <c r="BJ160" i="9"/>
  <c r="BK160" i="9"/>
  <c r="BL160" i="9"/>
  <c r="BJ161" i="9"/>
  <c r="BK161" i="9"/>
  <c r="BL161" i="9"/>
  <c r="BK162" i="9"/>
  <c r="BJ162" i="9" s="1"/>
  <c r="BL162" i="9"/>
  <c r="BK163" i="9"/>
  <c r="BJ163" i="9" s="1"/>
  <c r="BL163" i="9"/>
  <c r="BK164" i="9"/>
  <c r="BJ164" i="9" s="1"/>
  <c r="BL164" i="9"/>
  <c r="BK165" i="9"/>
  <c r="BJ165" i="9" s="1"/>
  <c r="BL165" i="9"/>
  <c r="BK166" i="9"/>
  <c r="BJ166" i="9" s="1"/>
  <c r="BL166" i="9"/>
  <c r="BK167" i="9"/>
  <c r="BJ167" i="9" s="1"/>
  <c r="BL167" i="9"/>
  <c r="BJ168" i="9"/>
  <c r="BK168" i="9"/>
  <c r="BL168" i="9"/>
  <c r="BJ169" i="9"/>
  <c r="BK169" i="9"/>
  <c r="BL169" i="9"/>
  <c r="BK170" i="9"/>
  <c r="BJ170" i="9" s="1"/>
  <c r="BL170" i="9"/>
  <c r="BK171" i="9"/>
  <c r="BJ171" i="9" s="1"/>
  <c r="BL171" i="9"/>
  <c r="BJ172" i="9"/>
  <c r="BK172" i="9"/>
  <c r="BL172" i="9"/>
  <c r="BJ173" i="9"/>
  <c r="BK173" i="9"/>
  <c r="BL173" i="9"/>
  <c r="BK174" i="9"/>
  <c r="BJ174" i="9" s="1"/>
  <c r="BL174" i="9"/>
  <c r="BK175" i="9"/>
  <c r="BJ175" i="9" s="1"/>
  <c r="BL175" i="9"/>
  <c r="BJ176" i="9"/>
  <c r="BK176" i="9"/>
  <c r="BL176" i="9"/>
  <c r="BJ177" i="9"/>
  <c r="BK177" i="9"/>
  <c r="BL177" i="9"/>
  <c r="BK178" i="9"/>
  <c r="BJ178" i="9" s="1"/>
  <c r="BL178" i="9"/>
  <c r="BK179" i="9"/>
  <c r="BJ179" i="9" s="1"/>
  <c r="BL179" i="9"/>
  <c r="BJ180" i="9"/>
  <c r="BK180" i="9"/>
  <c r="BL180" i="9"/>
  <c r="BJ181" i="9"/>
  <c r="BK181" i="9"/>
  <c r="BL181" i="9"/>
  <c r="BL4" i="9"/>
  <c r="BJ4" i="9"/>
  <c r="BH4" i="9"/>
  <c r="BH21" i="9"/>
  <c r="BG21" i="9" s="1"/>
  <c r="BI21" i="9"/>
  <c r="BH22" i="9"/>
  <c r="BG22" i="9" s="1"/>
  <c r="BI22" i="9"/>
  <c r="BH23" i="9"/>
  <c r="BG23" i="9" s="1"/>
  <c r="BI23" i="9"/>
  <c r="BH24" i="9"/>
  <c r="BG24" i="9" s="1"/>
  <c r="BI24" i="9"/>
  <c r="BH25" i="9"/>
  <c r="BG25" i="9" s="1"/>
  <c r="BI25" i="9"/>
  <c r="BG26" i="9"/>
  <c r="BH26" i="9"/>
  <c r="BI26" i="9"/>
  <c r="BH27" i="9"/>
  <c r="BG27" i="9" s="1"/>
  <c r="BI27" i="9"/>
  <c r="BH28" i="9"/>
  <c r="BG28" i="9" s="1"/>
  <c r="BI28" i="9"/>
  <c r="BH29" i="9"/>
  <c r="BG29" i="9" s="1"/>
  <c r="BI29" i="9"/>
  <c r="BH30" i="9"/>
  <c r="BG30" i="9" s="1"/>
  <c r="BI30" i="9"/>
  <c r="BH31" i="9"/>
  <c r="BG31" i="9" s="1"/>
  <c r="BI31" i="9"/>
  <c r="BH32" i="9"/>
  <c r="BG32" i="9" s="1"/>
  <c r="BI32" i="9"/>
  <c r="BH33" i="9"/>
  <c r="BG33" i="9" s="1"/>
  <c r="BI33" i="9"/>
  <c r="BH34" i="9"/>
  <c r="BG34" i="9" s="1"/>
  <c r="BI34" i="9"/>
  <c r="BH35" i="9"/>
  <c r="BG35" i="9" s="1"/>
  <c r="BI35" i="9"/>
  <c r="BH36" i="9"/>
  <c r="BG36" i="9" s="1"/>
  <c r="BI36" i="9"/>
  <c r="BH37" i="9"/>
  <c r="BG37" i="9" s="1"/>
  <c r="BI37" i="9"/>
  <c r="BH38" i="9"/>
  <c r="BG38" i="9" s="1"/>
  <c r="BI38" i="9"/>
  <c r="BH39" i="9"/>
  <c r="BG39" i="9" s="1"/>
  <c r="BI39" i="9"/>
  <c r="BH40" i="9"/>
  <c r="BG40" i="9" s="1"/>
  <c r="BI40" i="9"/>
  <c r="BH41" i="9"/>
  <c r="BG41" i="9" s="1"/>
  <c r="BI41" i="9"/>
  <c r="BH42" i="9"/>
  <c r="BG42" i="9" s="1"/>
  <c r="BI42" i="9"/>
  <c r="BH43" i="9"/>
  <c r="BG43" i="9" s="1"/>
  <c r="BI43" i="9"/>
  <c r="BH44" i="9"/>
  <c r="BG44" i="9" s="1"/>
  <c r="BI44" i="9"/>
  <c r="BH45" i="9"/>
  <c r="BG45" i="9" s="1"/>
  <c r="BI45" i="9"/>
  <c r="BG46" i="9"/>
  <c r="BH46" i="9"/>
  <c r="BI46" i="9"/>
  <c r="BH47" i="9"/>
  <c r="BG47" i="9" s="1"/>
  <c r="BI47" i="9"/>
  <c r="BH48" i="9"/>
  <c r="BG48" i="9" s="1"/>
  <c r="BI48" i="9"/>
  <c r="BH49" i="9"/>
  <c r="BG49" i="9" s="1"/>
  <c r="BI49" i="9"/>
  <c r="BH50" i="9"/>
  <c r="BG50" i="9" s="1"/>
  <c r="BI50" i="9"/>
  <c r="BH51" i="9"/>
  <c r="BG51" i="9" s="1"/>
  <c r="BI51" i="9"/>
  <c r="BH52" i="9"/>
  <c r="BG52" i="9" s="1"/>
  <c r="BI52" i="9"/>
  <c r="BH53" i="9"/>
  <c r="BG53" i="9" s="1"/>
  <c r="BI53" i="9"/>
  <c r="BG54" i="9"/>
  <c r="BH54" i="9"/>
  <c r="BI54" i="9"/>
  <c r="BH55" i="9"/>
  <c r="BG55" i="9" s="1"/>
  <c r="BI55" i="9"/>
  <c r="BG56" i="9"/>
  <c r="BH56" i="9"/>
  <c r="BI56" i="9"/>
  <c r="BH57" i="9"/>
  <c r="BG57" i="9" s="1"/>
  <c r="BI57" i="9"/>
  <c r="BH58" i="9"/>
  <c r="BG58" i="9" s="1"/>
  <c r="BI58" i="9"/>
  <c r="BH59" i="9"/>
  <c r="BG59" i="9" s="1"/>
  <c r="BI59" i="9"/>
  <c r="BH60" i="9"/>
  <c r="BG60" i="9" s="1"/>
  <c r="BI60" i="9"/>
  <c r="BH61" i="9"/>
  <c r="BG61" i="9" s="1"/>
  <c r="BI61" i="9"/>
  <c r="BH62" i="9"/>
  <c r="BG62" i="9" s="1"/>
  <c r="BI62" i="9"/>
  <c r="BH63" i="9"/>
  <c r="BG63" i="9" s="1"/>
  <c r="BI63" i="9"/>
  <c r="BG64" i="9"/>
  <c r="BH64" i="9"/>
  <c r="BI64" i="9"/>
  <c r="BH65" i="9"/>
  <c r="BG65" i="9" s="1"/>
  <c r="BI65" i="9"/>
  <c r="BH66" i="9"/>
  <c r="BG66" i="9" s="1"/>
  <c r="BI66" i="9"/>
  <c r="BH67" i="9"/>
  <c r="BG67" i="9" s="1"/>
  <c r="BI67" i="9"/>
  <c r="BG68" i="9"/>
  <c r="BH68" i="9"/>
  <c r="BI68" i="9"/>
  <c r="BG69" i="9"/>
  <c r="BH69" i="9"/>
  <c r="BI69" i="9"/>
  <c r="BH70" i="9"/>
  <c r="BG70" i="9" s="1"/>
  <c r="BI70" i="9"/>
  <c r="BH71" i="9"/>
  <c r="BG71" i="9" s="1"/>
  <c r="BI71" i="9"/>
  <c r="BH72" i="9"/>
  <c r="BG72" i="9" s="1"/>
  <c r="BI72" i="9"/>
  <c r="BG73" i="9"/>
  <c r="BH73" i="9"/>
  <c r="BI73" i="9"/>
  <c r="BH74" i="9"/>
  <c r="BG74" i="9" s="1"/>
  <c r="BI74" i="9"/>
  <c r="BH75" i="9"/>
  <c r="BG75" i="9" s="1"/>
  <c r="BI75" i="9"/>
  <c r="BG76" i="9"/>
  <c r="BH76" i="9"/>
  <c r="BI76" i="9"/>
  <c r="BH77" i="9"/>
  <c r="BG77" i="9" s="1"/>
  <c r="BI77" i="9"/>
  <c r="BG78" i="9"/>
  <c r="BH78" i="9"/>
  <c r="BI78" i="9"/>
  <c r="BH79" i="9"/>
  <c r="BG79" i="9" s="1"/>
  <c r="BI79" i="9"/>
  <c r="BH80" i="9"/>
  <c r="BG80" i="9" s="1"/>
  <c r="BI80" i="9"/>
  <c r="BG81" i="9"/>
  <c r="BH81" i="9"/>
  <c r="BI81" i="9"/>
  <c r="BH82" i="9"/>
  <c r="BG82" i="9" s="1"/>
  <c r="BI82" i="9"/>
  <c r="BH83" i="9"/>
  <c r="BG83" i="9" s="1"/>
  <c r="BI83" i="9"/>
  <c r="BG84" i="9"/>
  <c r="BH84" i="9"/>
  <c r="BI84" i="9"/>
  <c r="BH85" i="9"/>
  <c r="BG85" i="9" s="1"/>
  <c r="BI85" i="9"/>
  <c r="BH86" i="9"/>
  <c r="BG86" i="9" s="1"/>
  <c r="BI86" i="9"/>
  <c r="BH87" i="9"/>
  <c r="BG87" i="9" s="1"/>
  <c r="BI87" i="9"/>
  <c r="BG88" i="9"/>
  <c r="BH88" i="9"/>
  <c r="BI88" i="9"/>
  <c r="BH89" i="9"/>
  <c r="BG89" i="9" s="1"/>
  <c r="BI89" i="9"/>
  <c r="BG90" i="9"/>
  <c r="BH90" i="9"/>
  <c r="BI90" i="9"/>
  <c r="BH91" i="9"/>
  <c r="BG91" i="9" s="1"/>
  <c r="BI91" i="9"/>
  <c r="BH92" i="9"/>
  <c r="BG92" i="9" s="1"/>
  <c r="BI92" i="9"/>
  <c r="BG93" i="9"/>
  <c r="BH93" i="9"/>
  <c r="BI93" i="9"/>
  <c r="BG94" i="9"/>
  <c r="BH94" i="9"/>
  <c r="BI94" i="9"/>
  <c r="BH95" i="9"/>
  <c r="BG95" i="9" s="1"/>
  <c r="BI95" i="9"/>
  <c r="BG96" i="9"/>
  <c r="BH96" i="9"/>
  <c r="BI96" i="9"/>
  <c r="BG97" i="9"/>
  <c r="BH97" i="9"/>
  <c r="BI97" i="9"/>
  <c r="BG98" i="9"/>
  <c r="BH98" i="9"/>
  <c r="BI98" i="9"/>
  <c r="BH99" i="9"/>
  <c r="BG99" i="9" s="1"/>
  <c r="BI99" i="9"/>
  <c r="BG100" i="9"/>
  <c r="BH100" i="9"/>
  <c r="BI100" i="9"/>
  <c r="BH101" i="9"/>
  <c r="BG101" i="9" s="1"/>
  <c r="BI101" i="9"/>
  <c r="BH102" i="9"/>
  <c r="BG102" i="9" s="1"/>
  <c r="BI102" i="9"/>
  <c r="BH103" i="9"/>
  <c r="BG103" i="9" s="1"/>
  <c r="BI103" i="9"/>
  <c r="BH104" i="9"/>
  <c r="BG104" i="9" s="1"/>
  <c r="BI104" i="9"/>
  <c r="BH105" i="9"/>
  <c r="BG105" i="9" s="1"/>
  <c r="BI105" i="9"/>
  <c r="BG106" i="9"/>
  <c r="BH106" i="9"/>
  <c r="BI106" i="9"/>
  <c r="BH107" i="9"/>
  <c r="BG107" i="9" s="1"/>
  <c r="BI107" i="9"/>
  <c r="BG108" i="9"/>
  <c r="BH108" i="9"/>
  <c r="BI108" i="9"/>
  <c r="BH109" i="9"/>
  <c r="BG109" i="9" s="1"/>
  <c r="BI109" i="9"/>
  <c r="BG110" i="9"/>
  <c r="BH110" i="9"/>
  <c r="BI110" i="9"/>
  <c r="BH111" i="9"/>
  <c r="BG111" i="9" s="1"/>
  <c r="BI111" i="9"/>
  <c r="BH112" i="9"/>
  <c r="BG112" i="9" s="1"/>
  <c r="BI112" i="9"/>
  <c r="BH113" i="9"/>
  <c r="BG113" i="9" s="1"/>
  <c r="BI113" i="9"/>
  <c r="BG114" i="9"/>
  <c r="BH114" i="9"/>
  <c r="BI114" i="9"/>
  <c r="BH115" i="9"/>
  <c r="BG115" i="9" s="1"/>
  <c r="BI115" i="9"/>
  <c r="BH116" i="9"/>
  <c r="BG116" i="9" s="1"/>
  <c r="BI116" i="9"/>
  <c r="BH117" i="9"/>
  <c r="BG117" i="9" s="1"/>
  <c r="BI117" i="9"/>
  <c r="BH118" i="9"/>
  <c r="BG118" i="9" s="1"/>
  <c r="BI118" i="9"/>
  <c r="BH119" i="9"/>
  <c r="BG119" i="9" s="1"/>
  <c r="BI119" i="9"/>
  <c r="BH120" i="9"/>
  <c r="BG120" i="9" s="1"/>
  <c r="BI120" i="9"/>
  <c r="BH121" i="9"/>
  <c r="BG121" i="9" s="1"/>
  <c r="BI121" i="9"/>
  <c r="BG122" i="9"/>
  <c r="BH122" i="9"/>
  <c r="BI122" i="9"/>
  <c r="BH123" i="9"/>
  <c r="BG123" i="9" s="1"/>
  <c r="BI123" i="9"/>
  <c r="BG124" i="9"/>
  <c r="BH124" i="9"/>
  <c r="BI124" i="9"/>
  <c r="BH125" i="9"/>
  <c r="BG125" i="9" s="1"/>
  <c r="BI125" i="9"/>
  <c r="BH126" i="9"/>
  <c r="BG126" i="9" s="1"/>
  <c r="BI126" i="9"/>
  <c r="BH127" i="9"/>
  <c r="BG127" i="9" s="1"/>
  <c r="BI127" i="9"/>
  <c r="BH128" i="9"/>
  <c r="BG128" i="9" s="1"/>
  <c r="BI128" i="9"/>
  <c r="BG129" i="9"/>
  <c r="BH129" i="9"/>
  <c r="BI129" i="9"/>
  <c r="BH130" i="9"/>
  <c r="BG130" i="9" s="1"/>
  <c r="BI130" i="9"/>
  <c r="BH131" i="9"/>
  <c r="BG131" i="9" s="1"/>
  <c r="BI131" i="9"/>
  <c r="BG132" i="9"/>
  <c r="BH132" i="9"/>
  <c r="BI132" i="9"/>
  <c r="BH133" i="9"/>
  <c r="BG133" i="9" s="1"/>
  <c r="BI133" i="9"/>
  <c r="BH134" i="9"/>
  <c r="BG134" i="9" s="1"/>
  <c r="BI134" i="9"/>
  <c r="BH135" i="9"/>
  <c r="BG135" i="9" s="1"/>
  <c r="BI135" i="9"/>
  <c r="BH136" i="9"/>
  <c r="BG136" i="9" s="1"/>
  <c r="BI136" i="9"/>
  <c r="BH137" i="9"/>
  <c r="BG137" i="9" s="1"/>
  <c r="BI137" i="9"/>
  <c r="BG138" i="9"/>
  <c r="BH138" i="9"/>
  <c r="BI138" i="9"/>
  <c r="BH139" i="9"/>
  <c r="BG139" i="9" s="1"/>
  <c r="BI139" i="9"/>
  <c r="BH140" i="9"/>
  <c r="BG140" i="9" s="1"/>
  <c r="BI140" i="9"/>
  <c r="BH141" i="9"/>
  <c r="BG141" i="9" s="1"/>
  <c r="BI141" i="9"/>
  <c r="BH142" i="9"/>
  <c r="BG142" i="9" s="1"/>
  <c r="BI142" i="9"/>
  <c r="BH143" i="9"/>
  <c r="BG143" i="9" s="1"/>
  <c r="BI143" i="9"/>
  <c r="BG144" i="9"/>
  <c r="BH144" i="9"/>
  <c r="BI144" i="9"/>
  <c r="BH145" i="9"/>
  <c r="BG145" i="9" s="1"/>
  <c r="BI145" i="9"/>
  <c r="BH146" i="9"/>
  <c r="BG146" i="9" s="1"/>
  <c r="BI146" i="9"/>
  <c r="BH147" i="9"/>
  <c r="BG147" i="9" s="1"/>
  <c r="BI147" i="9"/>
  <c r="BH148" i="9"/>
  <c r="BG148" i="9" s="1"/>
  <c r="BI148" i="9"/>
  <c r="BH149" i="9"/>
  <c r="BG149" i="9" s="1"/>
  <c r="BI149" i="9"/>
  <c r="BG150" i="9"/>
  <c r="BH150" i="9"/>
  <c r="BI150" i="9"/>
  <c r="BH151" i="9"/>
  <c r="BG151" i="9" s="1"/>
  <c r="BI151" i="9"/>
  <c r="BH152" i="9"/>
  <c r="BG152" i="9" s="1"/>
  <c r="BI152" i="9"/>
  <c r="BG153" i="9"/>
  <c r="BH153" i="9"/>
  <c r="BI153" i="9"/>
  <c r="BH154" i="9"/>
  <c r="BG154" i="9" s="1"/>
  <c r="BI154" i="9"/>
  <c r="BH155" i="9"/>
  <c r="BG155" i="9" s="1"/>
  <c r="BI155" i="9"/>
  <c r="BG156" i="9"/>
  <c r="BH156" i="9"/>
  <c r="BI156" i="9"/>
  <c r="BH157" i="9"/>
  <c r="BG157" i="9" s="1"/>
  <c r="BI157" i="9"/>
  <c r="BH158" i="9"/>
  <c r="BG158" i="9" s="1"/>
  <c r="BI158" i="9"/>
  <c r="BH159" i="9"/>
  <c r="BG159" i="9" s="1"/>
  <c r="BI159" i="9"/>
  <c r="BH160" i="9"/>
  <c r="BG160" i="9" s="1"/>
  <c r="BI160" i="9"/>
  <c r="BH161" i="9"/>
  <c r="BG161" i="9" s="1"/>
  <c r="BI161" i="9"/>
  <c r="BG162" i="9"/>
  <c r="BH162" i="9"/>
  <c r="BI162" i="9"/>
  <c r="BH163" i="9"/>
  <c r="BG163" i="9" s="1"/>
  <c r="BI163" i="9"/>
  <c r="BH164" i="9"/>
  <c r="BG164" i="9" s="1"/>
  <c r="BI164" i="9"/>
  <c r="BG165" i="9"/>
  <c r="BH165" i="9"/>
  <c r="BI165" i="9"/>
  <c r="BH166" i="9"/>
  <c r="BG166" i="9" s="1"/>
  <c r="BI166" i="9"/>
  <c r="BH167" i="9"/>
  <c r="BG167" i="9" s="1"/>
  <c r="BI167" i="9"/>
  <c r="BG168" i="9"/>
  <c r="BH168" i="9"/>
  <c r="BI168" i="9"/>
  <c r="BH169" i="9"/>
  <c r="BG169" i="9" s="1"/>
  <c r="BI169" i="9"/>
  <c r="BG170" i="9"/>
  <c r="BH170" i="9"/>
  <c r="BI170" i="9"/>
  <c r="BH171" i="9"/>
  <c r="BG171" i="9" s="1"/>
  <c r="BI171" i="9"/>
  <c r="BG172" i="9"/>
  <c r="BH172" i="9"/>
  <c r="BI172" i="9"/>
  <c r="BH173" i="9"/>
  <c r="BG173" i="9" s="1"/>
  <c r="BI173" i="9"/>
  <c r="BG174" i="9"/>
  <c r="BH174" i="9"/>
  <c r="BI174" i="9"/>
  <c r="BH175" i="9"/>
  <c r="BG175" i="9" s="1"/>
  <c r="BI175" i="9"/>
  <c r="BG176" i="9"/>
  <c r="BH176" i="9"/>
  <c r="BI176" i="9"/>
  <c r="BH177" i="9"/>
  <c r="BG177" i="9" s="1"/>
  <c r="BI177" i="9"/>
  <c r="BG178" i="9"/>
  <c r="BH178" i="9"/>
  <c r="BI178" i="9"/>
  <c r="BH179" i="9"/>
  <c r="BG179" i="9" s="1"/>
  <c r="BI179" i="9"/>
  <c r="BG180" i="9"/>
  <c r="BH180" i="9"/>
  <c r="BI180" i="9"/>
  <c r="BH181" i="9"/>
  <c r="BG181" i="9" s="1"/>
  <c r="BI181" i="9"/>
  <c r="BH5" i="9"/>
  <c r="BG5" i="9" s="1"/>
  <c r="BI5" i="9"/>
  <c r="BG6" i="9"/>
  <c r="BH6" i="9"/>
  <c r="BI6" i="9"/>
  <c r="BH7" i="9"/>
  <c r="BG7" i="9" s="1"/>
  <c r="BI7" i="9"/>
  <c r="BG8" i="9"/>
  <c r="BH8" i="9"/>
  <c r="BI8" i="9"/>
  <c r="BH9" i="9"/>
  <c r="BG9" i="9" s="1"/>
  <c r="BI9" i="9"/>
  <c r="BG10" i="9"/>
  <c r="BH10" i="9"/>
  <c r="BI10" i="9"/>
  <c r="BH11" i="9"/>
  <c r="BG11" i="9" s="1"/>
  <c r="BI11" i="9"/>
  <c r="BG12" i="9"/>
  <c r="BH12" i="9"/>
  <c r="BI12" i="9"/>
  <c r="BH13" i="9"/>
  <c r="BG13" i="9" s="1"/>
  <c r="BI13" i="9"/>
  <c r="BG14" i="9"/>
  <c r="BH14" i="9"/>
  <c r="BI14" i="9"/>
  <c r="BH15" i="9"/>
  <c r="BG15" i="9" s="1"/>
  <c r="BI15" i="9"/>
  <c r="BG16" i="9"/>
  <c r="BH16" i="9"/>
  <c r="BI16" i="9"/>
  <c r="BH17" i="9"/>
  <c r="BG17" i="9" s="1"/>
  <c r="BI17" i="9"/>
  <c r="BG18" i="9"/>
  <c r="BH18" i="9"/>
  <c r="BI18" i="9"/>
  <c r="BH19" i="9"/>
  <c r="BG19" i="9" s="1"/>
  <c r="BI19" i="9"/>
  <c r="BG20" i="9"/>
  <c r="BH20" i="9"/>
  <c r="BI20" i="9"/>
  <c r="BI4" i="9"/>
  <c r="BG4" i="9"/>
  <c r="BE4" i="9"/>
  <c r="BE21" i="9"/>
  <c r="BD21" i="9" s="1"/>
  <c r="BF21" i="9"/>
  <c r="BD22" i="9"/>
  <c r="BE22" i="9"/>
  <c r="BF22" i="9"/>
  <c r="BE23" i="9"/>
  <c r="BD23" i="9" s="1"/>
  <c r="BF23" i="9"/>
  <c r="BE24" i="9"/>
  <c r="BD24" i="9" s="1"/>
  <c r="BF24" i="9"/>
  <c r="BE25" i="9"/>
  <c r="BD25" i="9" s="1"/>
  <c r="BF25" i="9"/>
  <c r="BE26" i="9"/>
  <c r="BD26" i="9" s="1"/>
  <c r="BF26" i="9"/>
  <c r="BE27" i="9"/>
  <c r="BD27" i="9" s="1"/>
  <c r="BF27" i="9"/>
  <c r="BE28" i="9"/>
  <c r="BD28" i="9" s="1"/>
  <c r="BF28" i="9"/>
  <c r="BE29" i="9"/>
  <c r="BD29" i="9" s="1"/>
  <c r="BF29" i="9"/>
  <c r="BE30" i="9"/>
  <c r="BD30" i="9" s="1"/>
  <c r="BF30" i="9"/>
  <c r="BE31" i="9"/>
  <c r="BD31" i="9" s="1"/>
  <c r="BF31" i="9"/>
  <c r="BE32" i="9"/>
  <c r="BD32" i="9" s="1"/>
  <c r="BF32" i="9"/>
  <c r="BE33" i="9"/>
  <c r="BD33" i="9" s="1"/>
  <c r="BF33" i="9"/>
  <c r="BE34" i="9"/>
  <c r="BD34" i="9" s="1"/>
  <c r="BF34" i="9"/>
  <c r="BE35" i="9"/>
  <c r="BD35" i="9" s="1"/>
  <c r="BF35" i="9"/>
  <c r="BE36" i="9"/>
  <c r="BD36" i="9" s="1"/>
  <c r="BF36" i="9"/>
  <c r="BE37" i="9"/>
  <c r="BD37" i="9" s="1"/>
  <c r="BF37" i="9"/>
  <c r="BD38" i="9"/>
  <c r="BE38" i="9"/>
  <c r="BF38" i="9"/>
  <c r="BE39" i="9"/>
  <c r="BD39" i="9" s="1"/>
  <c r="BF39" i="9"/>
  <c r="BE40" i="9"/>
  <c r="BD40" i="9" s="1"/>
  <c r="BF40" i="9"/>
  <c r="BE41" i="9"/>
  <c r="BD41" i="9" s="1"/>
  <c r="BF41" i="9"/>
  <c r="BE42" i="9"/>
  <c r="BD42" i="9" s="1"/>
  <c r="BF42" i="9"/>
  <c r="BE43" i="9"/>
  <c r="BD43" i="9" s="1"/>
  <c r="BF43" i="9"/>
  <c r="BE44" i="9"/>
  <c r="BD44" i="9" s="1"/>
  <c r="BF44" i="9"/>
  <c r="BE45" i="9"/>
  <c r="BD45" i="9" s="1"/>
  <c r="BF45" i="9"/>
  <c r="BE46" i="9"/>
  <c r="BD46" i="9" s="1"/>
  <c r="BF46" i="9"/>
  <c r="BE47" i="9"/>
  <c r="BD47" i="9" s="1"/>
  <c r="BF47" i="9"/>
  <c r="BE48" i="9"/>
  <c r="BD48" i="9" s="1"/>
  <c r="BF48" i="9"/>
  <c r="BE49" i="9"/>
  <c r="BD49" i="9" s="1"/>
  <c r="BF49" i="9"/>
  <c r="BE50" i="9"/>
  <c r="BD50" i="9" s="1"/>
  <c r="BF50" i="9"/>
  <c r="BE51" i="9"/>
  <c r="BD51" i="9" s="1"/>
  <c r="BF51" i="9"/>
  <c r="BE52" i="9"/>
  <c r="BD52" i="9" s="1"/>
  <c r="BF52" i="9"/>
  <c r="BE53" i="9"/>
  <c r="BD53" i="9" s="1"/>
  <c r="BF53" i="9"/>
  <c r="BD54" i="9"/>
  <c r="BE54" i="9"/>
  <c r="BF54" i="9"/>
  <c r="BE55" i="9"/>
  <c r="BD55" i="9" s="1"/>
  <c r="BF55" i="9"/>
  <c r="BE56" i="9"/>
  <c r="BD56" i="9" s="1"/>
  <c r="BF56" i="9"/>
  <c r="BE57" i="9"/>
  <c r="BD57" i="9" s="1"/>
  <c r="BF57" i="9"/>
  <c r="BE58" i="9"/>
  <c r="BD58" i="9" s="1"/>
  <c r="BF58" i="9"/>
  <c r="BE59" i="9"/>
  <c r="BD59" i="9" s="1"/>
  <c r="BF59" i="9"/>
  <c r="BE60" i="9"/>
  <c r="BD60" i="9" s="1"/>
  <c r="BF60" i="9"/>
  <c r="BE61" i="9"/>
  <c r="BD61" i="9" s="1"/>
  <c r="BF61" i="9"/>
  <c r="BE62" i="9"/>
  <c r="BD62" i="9" s="1"/>
  <c r="BF62" i="9"/>
  <c r="BE63" i="9"/>
  <c r="BD63" i="9" s="1"/>
  <c r="BF63" i="9"/>
  <c r="BE64" i="9"/>
  <c r="BD64" i="9" s="1"/>
  <c r="BF64" i="9"/>
  <c r="BE65" i="9"/>
  <c r="BD65" i="9" s="1"/>
  <c r="BF65" i="9"/>
  <c r="BE66" i="9"/>
  <c r="BD66" i="9" s="1"/>
  <c r="BF66" i="9"/>
  <c r="BE67" i="9"/>
  <c r="BD67" i="9" s="1"/>
  <c r="BF67" i="9"/>
  <c r="BE68" i="9"/>
  <c r="BD68" i="9" s="1"/>
  <c r="BF68" i="9"/>
  <c r="BE69" i="9"/>
  <c r="BD69" i="9" s="1"/>
  <c r="BF69" i="9"/>
  <c r="BE70" i="9"/>
  <c r="BD70" i="9" s="1"/>
  <c r="BF70" i="9"/>
  <c r="BE71" i="9"/>
  <c r="BD71" i="9" s="1"/>
  <c r="BF71" i="9"/>
  <c r="BE72" i="9"/>
  <c r="BD72" i="9" s="1"/>
  <c r="BF72" i="9"/>
  <c r="BE73" i="9"/>
  <c r="BD73" i="9" s="1"/>
  <c r="BF73" i="9"/>
  <c r="BE74" i="9"/>
  <c r="BD74" i="9" s="1"/>
  <c r="BF74" i="9"/>
  <c r="BE75" i="9"/>
  <c r="BD75" i="9" s="1"/>
  <c r="BF75" i="9"/>
  <c r="BE76" i="9"/>
  <c r="BD76" i="9" s="1"/>
  <c r="BF76" i="9"/>
  <c r="BE77" i="9"/>
  <c r="BD77" i="9" s="1"/>
  <c r="BF77" i="9"/>
  <c r="BD78" i="9"/>
  <c r="BE78" i="9"/>
  <c r="BF78" i="9"/>
  <c r="BE79" i="9"/>
  <c r="BD79" i="9" s="1"/>
  <c r="BF79" i="9"/>
  <c r="BE80" i="9"/>
  <c r="BD80" i="9" s="1"/>
  <c r="BF80" i="9"/>
  <c r="BE81" i="9"/>
  <c r="BD81" i="9" s="1"/>
  <c r="BF81" i="9"/>
  <c r="BE82" i="9"/>
  <c r="BD82" i="9" s="1"/>
  <c r="BF82" i="9"/>
  <c r="BE83" i="9"/>
  <c r="BD83" i="9" s="1"/>
  <c r="BF83" i="9"/>
  <c r="BD84" i="9"/>
  <c r="BE84" i="9"/>
  <c r="BF84" i="9"/>
  <c r="BE85" i="9"/>
  <c r="BD85" i="9" s="1"/>
  <c r="BF85" i="9"/>
  <c r="BE86" i="9"/>
  <c r="BD86" i="9" s="1"/>
  <c r="BF86" i="9"/>
  <c r="BE87" i="9"/>
  <c r="BD87" i="9" s="1"/>
  <c r="BF87" i="9"/>
  <c r="BE88" i="9"/>
  <c r="BD88" i="9" s="1"/>
  <c r="BF88" i="9"/>
  <c r="BE89" i="9"/>
  <c r="BD89" i="9" s="1"/>
  <c r="BF89" i="9"/>
  <c r="BD90" i="9"/>
  <c r="BE90" i="9"/>
  <c r="BF90" i="9"/>
  <c r="BE91" i="9"/>
  <c r="BD91" i="9" s="1"/>
  <c r="BF91" i="9"/>
  <c r="BE92" i="9"/>
  <c r="BD92" i="9" s="1"/>
  <c r="BF92" i="9"/>
  <c r="BE93" i="9"/>
  <c r="BD93" i="9" s="1"/>
  <c r="BF93" i="9"/>
  <c r="BE94" i="9"/>
  <c r="BD94" i="9" s="1"/>
  <c r="BF94" i="9"/>
  <c r="BE95" i="9"/>
  <c r="BD95" i="9" s="1"/>
  <c r="BF95" i="9"/>
  <c r="BE96" i="9"/>
  <c r="BD96" i="9" s="1"/>
  <c r="BF96" i="9"/>
  <c r="BE97" i="9"/>
  <c r="BD97" i="9" s="1"/>
  <c r="BF97" i="9"/>
  <c r="BD98" i="9"/>
  <c r="BE98" i="9"/>
  <c r="BF98" i="9"/>
  <c r="BE99" i="9"/>
  <c r="BD99" i="9" s="1"/>
  <c r="BF99" i="9"/>
  <c r="BE100" i="9"/>
  <c r="BD100" i="9" s="1"/>
  <c r="BF100" i="9"/>
  <c r="BE101" i="9"/>
  <c r="BD101" i="9" s="1"/>
  <c r="BF101" i="9"/>
  <c r="BE102" i="9"/>
  <c r="BD102" i="9" s="1"/>
  <c r="BF102" i="9"/>
  <c r="BE103" i="9"/>
  <c r="BD103" i="9" s="1"/>
  <c r="BF103" i="9"/>
  <c r="BE104" i="9"/>
  <c r="BD104" i="9" s="1"/>
  <c r="BF104" i="9"/>
  <c r="BE105" i="9"/>
  <c r="BD105" i="9" s="1"/>
  <c r="BF105" i="9"/>
  <c r="BD106" i="9"/>
  <c r="BE106" i="9"/>
  <c r="BF106" i="9"/>
  <c r="BE107" i="9"/>
  <c r="BD107" i="9" s="1"/>
  <c r="BF107" i="9"/>
  <c r="BE108" i="9"/>
  <c r="BD108" i="9" s="1"/>
  <c r="BF108" i="9"/>
  <c r="BE109" i="9"/>
  <c r="BD109" i="9" s="1"/>
  <c r="BF109" i="9"/>
  <c r="BD110" i="9"/>
  <c r="BE110" i="9"/>
  <c r="BF110" i="9"/>
  <c r="BE111" i="9"/>
  <c r="BD111" i="9" s="1"/>
  <c r="BF111" i="9"/>
  <c r="BE112" i="9"/>
  <c r="BD112" i="9" s="1"/>
  <c r="BF112" i="9"/>
  <c r="BE113" i="9"/>
  <c r="BD113" i="9" s="1"/>
  <c r="BF113" i="9"/>
  <c r="BE114" i="9"/>
  <c r="BD114" i="9" s="1"/>
  <c r="BF114" i="9"/>
  <c r="BE115" i="9"/>
  <c r="BD115" i="9" s="1"/>
  <c r="BF115" i="9"/>
  <c r="BE116" i="9"/>
  <c r="BD116" i="9" s="1"/>
  <c r="BF116" i="9"/>
  <c r="BE117" i="9"/>
  <c r="BD117" i="9" s="1"/>
  <c r="BF117" i="9"/>
  <c r="BD118" i="9"/>
  <c r="BE118" i="9"/>
  <c r="BF118" i="9"/>
  <c r="BE119" i="9"/>
  <c r="BD119" i="9" s="1"/>
  <c r="BF119" i="9"/>
  <c r="BE120" i="9"/>
  <c r="BD120" i="9" s="1"/>
  <c r="BF120" i="9"/>
  <c r="BE121" i="9"/>
  <c r="BD121" i="9" s="1"/>
  <c r="BF121" i="9"/>
  <c r="BE122" i="9"/>
  <c r="BD122" i="9" s="1"/>
  <c r="BF122" i="9"/>
  <c r="BE123" i="9"/>
  <c r="BD123" i="9" s="1"/>
  <c r="BF123" i="9"/>
  <c r="BD124" i="9"/>
  <c r="BE124" i="9"/>
  <c r="BF124" i="9"/>
  <c r="BE125" i="9"/>
  <c r="BD125" i="9" s="1"/>
  <c r="BF125" i="9"/>
  <c r="BE126" i="9"/>
  <c r="BD126" i="9" s="1"/>
  <c r="BF126" i="9"/>
  <c r="BE127" i="9"/>
  <c r="BD127" i="9" s="1"/>
  <c r="BF127" i="9"/>
  <c r="BE128" i="9"/>
  <c r="BD128" i="9" s="1"/>
  <c r="BF128" i="9"/>
  <c r="BE129" i="9"/>
  <c r="BD129" i="9" s="1"/>
  <c r="BF129" i="9"/>
  <c r="BE130" i="9"/>
  <c r="BD130" i="9" s="1"/>
  <c r="BF130" i="9"/>
  <c r="BE131" i="9"/>
  <c r="BD131" i="9" s="1"/>
  <c r="BF131" i="9"/>
  <c r="BD132" i="9"/>
  <c r="BE132" i="9"/>
  <c r="BF132" i="9"/>
  <c r="BE133" i="9"/>
  <c r="BD133" i="9" s="1"/>
  <c r="BF133" i="9"/>
  <c r="BE134" i="9"/>
  <c r="BD134" i="9" s="1"/>
  <c r="BF134" i="9"/>
  <c r="BE135" i="9"/>
  <c r="BD135" i="9" s="1"/>
  <c r="BF135" i="9"/>
  <c r="BE136" i="9"/>
  <c r="BD136" i="9" s="1"/>
  <c r="BF136" i="9"/>
  <c r="BE137" i="9"/>
  <c r="BD137" i="9" s="1"/>
  <c r="BF137" i="9"/>
  <c r="BE138" i="9"/>
  <c r="BD138" i="9" s="1"/>
  <c r="BF138" i="9"/>
  <c r="BE139" i="9"/>
  <c r="BD139" i="9" s="1"/>
  <c r="BF139" i="9"/>
  <c r="BD140" i="9"/>
  <c r="BE140" i="9"/>
  <c r="BF140" i="9"/>
  <c r="BE141" i="9"/>
  <c r="BD141" i="9" s="1"/>
  <c r="BF141" i="9"/>
  <c r="BE142" i="9"/>
  <c r="BD142" i="9" s="1"/>
  <c r="BF142" i="9"/>
  <c r="BE143" i="9"/>
  <c r="BD143" i="9" s="1"/>
  <c r="BF143" i="9"/>
  <c r="BE144" i="9"/>
  <c r="BD144" i="9" s="1"/>
  <c r="BF144" i="9"/>
  <c r="BE145" i="9"/>
  <c r="BD145" i="9" s="1"/>
  <c r="BF145" i="9"/>
  <c r="BE146" i="9"/>
  <c r="BD146" i="9" s="1"/>
  <c r="BF146" i="9"/>
  <c r="BE147" i="9"/>
  <c r="BD147" i="9" s="1"/>
  <c r="BF147" i="9"/>
  <c r="BD148" i="9"/>
  <c r="BE148" i="9"/>
  <c r="BF148" i="9"/>
  <c r="BE149" i="9"/>
  <c r="BD149" i="9" s="1"/>
  <c r="BF149" i="9"/>
  <c r="BD150" i="9"/>
  <c r="BE150" i="9"/>
  <c r="BF150" i="9"/>
  <c r="BE151" i="9"/>
  <c r="BD151" i="9" s="1"/>
  <c r="BF151" i="9"/>
  <c r="BE152" i="9"/>
  <c r="BD152" i="9" s="1"/>
  <c r="BF152" i="9"/>
  <c r="BE153" i="9"/>
  <c r="BD153" i="9" s="1"/>
  <c r="BF153" i="9"/>
  <c r="BE154" i="9"/>
  <c r="BD154" i="9" s="1"/>
  <c r="BF154" i="9"/>
  <c r="BE155" i="9"/>
  <c r="BD155" i="9" s="1"/>
  <c r="BF155" i="9"/>
  <c r="BD156" i="9"/>
  <c r="BE156" i="9"/>
  <c r="BF156" i="9"/>
  <c r="BE157" i="9"/>
  <c r="BD157" i="9" s="1"/>
  <c r="BF157" i="9"/>
  <c r="BD158" i="9"/>
  <c r="BE158" i="9"/>
  <c r="BF158" i="9"/>
  <c r="BE159" i="9"/>
  <c r="BD159" i="9" s="1"/>
  <c r="BF159" i="9"/>
  <c r="BE160" i="9"/>
  <c r="BD160" i="9" s="1"/>
  <c r="BF160" i="9"/>
  <c r="BE161" i="9"/>
  <c r="BD161" i="9" s="1"/>
  <c r="BF161" i="9"/>
  <c r="BD162" i="9"/>
  <c r="BE162" i="9"/>
  <c r="BF162" i="9"/>
  <c r="BE163" i="9"/>
  <c r="BD163" i="9" s="1"/>
  <c r="BF163" i="9"/>
  <c r="BE164" i="9"/>
  <c r="BD164" i="9" s="1"/>
  <c r="BF164" i="9"/>
  <c r="BE165" i="9"/>
  <c r="BD165" i="9" s="1"/>
  <c r="BF165" i="9"/>
  <c r="BD166" i="9"/>
  <c r="BE166" i="9"/>
  <c r="BF166" i="9"/>
  <c r="BE167" i="9"/>
  <c r="BD167" i="9" s="1"/>
  <c r="BF167" i="9"/>
  <c r="BD168" i="9"/>
  <c r="BE168" i="9"/>
  <c r="BF168" i="9"/>
  <c r="BE169" i="9"/>
  <c r="BD169" i="9" s="1"/>
  <c r="BF169" i="9"/>
  <c r="BD170" i="9"/>
  <c r="BE170" i="9"/>
  <c r="BF170" i="9"/>
  <c r="BE171" i="9"/>
  <c r="BD171" i="9" s="1"/>
  <c r="BF171" i="9"/>
  <c r="BE172" i="9"/>
  <c r="BD172" i="9" s="1"/>
  <c r="BF172" i="9"/>
  <c r="BE173" i="9"/>
  <c r="BD173" i="9" s="1"/>
  <c r="BF173" i="9"/>
  <c r="BE174" i="9"/>
  <c r="BD174" i="9" s="1"/>
  <c r="BF174" i="9"/>
  <c r="BE175" i="9"/>
  <c r="BD175" i="9" s="1"/>
  <c r="BF175" i="9"/>
  <c r="BE176" i="9"/>
  <c r="BD176" i="9" s="1"/>
  <c r="BF176" i="9"/>
  <c r="BE177" i="9"/>
  <c r="BD177" i="9" s="1"/>
  <c r="BF177" i="9"/>
  <c r="BD178" i="9"/>
  <c r="BE178" i="9"/>
  <c r="BF178" i="9"/>
  <c r="BE179" i="9"/>
  <c r="BD179" i="9" s="1"/>
  <c r="BF179" i="9"/>
  <c r="BE180" i="9"/>
  <c r="BD180" i="9" s="1"/>
  <c r="BF180" i="9"/>
  <c r="BE181" i="9"/>
  <c r="BD181" i="9" s="1"/>
  <c r="BF181" i="9"/>
  <c r="BE6" i="9"/>
  <c r="BD6" i="9" s="1"/>
  <c r="BF6" i="9"/>
  <c r="BD7" i="9"/>
  <c r="BE7" i="9"/>
  <c r="BF7" i="9"/>
  <c r="BE8" i="9"/>
  <c r="BD8" i="9" s="1"/>
  <c r="BF8" i="9"/>
  <c r="BD9" i="9"/>
  <c r="BE9" i="9"/>
  <c r="BF9" i="9"/>
  <c r="BE10" i="9"/>
  <c r="BD10" i="9" s="1"/>
  <c r="BF10" i="9"/>
  <c r="BE11" i="9"/>
  <c r="BD11" i="9" s="1"/>
  <c r="BF11" i="9"/>
  <c r="BE12" i="9"/>
  <c r="BD12" i="9" s="1"/>
  <c r="BF12" i="9"/>
  <c r="BE13" i="9"/>
  <c r="BD13" i="9" s="1"/>
  <c r="BF13" i="9"/>
  <c r="BE14" i="9"/>
  <c r="BD14" i="9" s="1"/>
  <c r="BF14" i="9"/>
  <c r="BE15" i="9"/>
  <c r="BD15" i="9" s="1"/>
  <c r="BF15" i="9"/>
  <c r="BE16" i="9"/>
  <c r="BD16" i="9" s="1"/>
  <c r="BF16" i="9"/>
  <c r="BE17" i="9"/>
  <c r="BD17" i="9" s="1"/>
  <c r="BF17" i="9"/>
  <c r="BE18" i="9"/>
  <c r="BD18" i="9" s="1"/>
  <c r="BF18" i="9"/>
  <c r="BD19" i="9"/>
  <c r="BE19" i="9"/>
  <c r="BF19" i="9"/>
  <c r="BE20" i="9"/>
  <c r="BD20" i="9" s="1"/>
  <c r="BF20" i="9"/>
  <c r="BE5" i="9"/>
  <c r="BD5" i="9" s="1"/>
  <c r="BF5" i="9"/>
  <c r="BF4" i="9"/>
  <c r="BD4" i="9"/>
  <c r="BB4" i="9"/>
  <c r="BA4" i="9" s="1"/>
  <c r="BB7" i="9"/>
  <c r="BA7" i="9" s="1"/>
  <c r="BC7" i="9"/>
  <c r="BB8" i="9"/>
  <c r="BA8" i="9" s="1"/>
  <c r="BC8" i="9"/>
  <c r="BB9" i="9"/>
  <c r="BA9" i="9" s="1"/>
  <c r="BC9" i="9"/>
  <c r="BB10" i="9"/>
  <c r="BA10" i="9" s="1"/>
  <c r="BC10" i="9"/>
  <c r="BB11" i="9"/>
  <c r="BA11" i="9" s="1"/>
  <c r="BC11" i="9"/>
  <c r="BB12" i="9"/>
  <c r="BA12" i="9" s="1"/>
  <c r="BC12" i="9"/>
  <c r="BB13" i="9"/>
  <c r="BA13" i="9" s="1"/>
  <c r="BC13" i="9"/>
  <c r="BB14" i="9"/>
  <c r="BA14" i="9" s="1"/>
  <c r="BC14" i="9"/>
  <c r="BB15" i="9"/>
  <c r="BA15" i="9" s="1"/>
  <c r="BC15" i="9"/>
  <c r="BA16" i="9"/>
  <c r="BB16" i="9"/>
  <c r="BC16" i="9"/>
  <c r="BB17" i="9"/>
  <c r="BA17" i="9" s="1"/>
  <c r="BC17" i="9"/>
  <c r="BB18" i="9"/>
  <c r="BA18" i="9" s="1"/>
  <c r="BC18" i="9"/>
  <c r="BB19" i="9"/>
  <c r="BA19" i="9" s="1"/>
  <c r="BC19" i="9"/>
  <c r="BA20" i="9"/>
  <c r="BB20" i="9"/>
  <c r="BC20" i="9"/>
  <c r="BB21" i="9"/>
  <c r="BA21" i="9" s="1"/>
  <c r="BC21" i="9"/>
  <c r="BA22" i="9"/>
  <c r="BB22" i="9"/>
  <c r="BC22" i="9"/>
  <c r="BB23" i="9"/>
  <c r="BA23" i="9" s="1"/>
  <c r="BC23" i="9"/>
  <c r="BB24" i="9"/>
  <c r="BA24" i="9" s="1"/>
  <c r="BC24" i="9"/>
  <c r="BB25" i="9"/>
  <c r="BA25" i="9" s="1"/>
  <c r="BC25" i="9"/>
  <c r="BA26" i="9"/>
  <c r="BB26" i="9"/>
  <c r="BC26" i="9"/>
  <c r="BB27" i="9"/>
  <c r="BA27" i="9" s="1"/>
  <c r="BC27" i="9"/>
  <c r="BB28" i="9"/>
  <c r="BA28" i="9" s="1"/>
  <c r="BC28" i="9"/>
  <c r="BB29" i="9"/>
  <c r="BA29" i="9" s="1"/>
  <c r="BC29" i="9"/>
  <c r="BB30" i="9"/>
  <c r="BA30" i="9" s="1"/>
  <c r="BC30" i="9"/>
  <c r="BB31" i="9"/>
  <c r="BA31" i="9" s="1"/>
  <c r="BC31" i="9"/>
  <c r="BB32" i="9"/>
  <c r="BA32" i="9" s="1"/>
  <c r="BC32" i="9"/>
  <c r="BB33" i="9"/>
  <c r="BA33" i="9" s="1"/>
  <c r="BC33" i="9"/>
  <c r="BB34" i="9"/>
  <c r="BA34" i="9" s="1"/>
  <c r="BC34" i="9"/>
  <c r="BB35" i="9"/>
  <c r="BA35" i="9" s="1"/>
  <c r="BC35" i="9"/>
  <c r="BB36" i="9"/>
  <c r="BA36" i="9" s="1"/>
  <c r="BC36" i="9"/>
  <c r="BB37" i="9"/>
  <c r="BA37" i="9" s="1"/>
  <c r="BC37" i="9"/>
  <c r="BB38" i="9"/>
  <c r="BA38" i="9" s="1"/>
  <c r="BC38" i="9"/>
  <c r="BB39" i="9"/>
  <c r="BA39" i="9" s="1"/>
  <c r="BC39" i="9"/>
  <c r="BB40" i="9"/>
  <c r="BA40" i="9" s="1"/>
  <c r="BC40" i="9"/>
  <c r="BB41" i="9"/>
  <c r="BA41" i="9" s="1"/>
  <c r="BC41" i="9"/>
  <c r="BB42" i="9"/>
  <c r="BA42" i="9" s="1"/>
  <c r="BC42" i="9"/>
  <c r="BB43" i="9"/>
  <c r="BA43" i="9" s="1"/>
  <c r="BC43" i="9"/>
  <c r="BB44" i="9"/>
  <c r="BA44" i="9" s="1"/>
  <c r="BC44" i="9"/>
  <c r="BB45" i="9"/>
  <c r="BA45" i="9" s="1"/>
  <c r="BC45" i="9"/>
  <c r="BB46" i="9"/>
  <c r="BA46" i="9" s="1"/>
  <c r="BC46" i="9"/>
  <c r="BB47" i="9"/>
  <c r="BA47" i="9" s="1"/>
  <c r="BC47" i="9"/>
  <c r="BB48" i="9"/>
  <c r="BA48" i="9" s="1"/>
  <c r="BC48" i="9"/>
  <c r="BB49" i="9"/>
  <c r="BA49" i="9" s="1"/>
  <c r="BC49" i="9"/>
  <c r="BB50" i="9"/>
  <c r="BA50" i="9" s="1"/>
  <c r="BC50" i="9"/>
  <c r="BB51" i="9"/>
  <c r="BA51" i="9" s="1"/>
  <c r="BC51" i="9"/>
  <c r="BA52" i="9"/>
  <c r="BB52" i="9"/>
  <c r="BC52" i="9"/>
  <c r="BB53" i="9"/>
  <c r="BA53" i="9" s="1"/>
  <c r="BC53" i="9"/>
  <c r="BB54" i="9"/>
  <c r="BA54" i="9" s="1"/>
  <c r="BC54" i="9"/>
  <c r="BB55" i="9"/>
  <c r="BA55" i="9" s="1"/>
  <c r="BC55" i="9"/>
  <c r="BA56" i="9"/>
  <c r="BB56" i="9"/>
  <c r="BC56" i="9"/>
  <c r="BB57" i="9"/>
  <c r="BA57" i="9" s="1"/>
  <c r="BC57" i="9"/>
  <c r="BA58" i="9"/>
  <c r="BB58" i="9"/>
  <c r="BC58" i="9"/>
  <c r="BB59" i="9"/>
  <c r="BA59" i="9" s="1"/>
  <c r="BC59" i="9"/>
  <c r="BB60" i="9"/>
  <c r="BA60" i="9" s="1"/>
  <c r="BC60" i="9"/>
  <c r="BB61" i="9"/>
  <c r="BA61" i="9" s="1"/>
  <c r="BC61" i="9"/>
  <c r="BB62" i="9"/>
  <c r="BA62" i="9" s="1"/>
  <c r="BC62" i="9"/>
  <c r="BB63" i="9"/>
  <c r="BA63" i="9" s="1"/>
  <c r="BC63" i="9"/>
  <c r="BB64" i="9"/>
  <c r="BA64" i="9" s="1"/>
  <c r="BC64" i="9"/>
  <c r="BB65" i="9"/>
  <c r="BA65" i="9" s="1"/>
  <c r="BC65" i="9"/>
  <c r="BB66" i="9"/>
  <c r="BA66" i="9" s="1"/>
  <c r="BC66" i="9"/>
  <c r="BB67" i="9"/>
  <c r="BA67" i="9" s="1"/>
  <c r="BC67" i="9"/>
  <c r="BA68" i="9"/>
  <c r="BB68" i="9"/>
  <c r="BC68" i="9"/>
  <c r="BB69" i="9"/>
  <c r="BA69" i="9" s="1"/>
  <c r="BC69" i="9"/>
  <c r="BA70" i="9"/>
  <c r="BB70" i="9"/>
  <c r="BC70" i="9"/>
  <c r="BB71" i="9"/>
  <c r="BA71" i="9" s="1"/>
  <c r="BC71" i="9"/>
  <c r="BA72" i="9"/>
  <c r="BB72" i="9"/>
  <c r="BC72" i="9"/>
  <c r="BB73" i="9"/>
  <c r="BA73" i="9" s="1"/>
  <c r="BC73" i="9"/>
  <c r="BB74" i="9"/>
  <c r="BA74" i="9" s="1"/>
  <c r="BC74" i="9"/>
  <c r="BB75" i="9"/>
  <c r="BA75" i="9" s="1"/>
  <c r="BC75" i="9"/>
  <c r="BA76" i="9"/>
  <c r="BB76" i="9"/>
  <c r="BC76" i="9"/>
  <c r="BB77" i="9"/>
  <c r="BA77" i="9" s="1"/>
  <c r="BC77" i="9"/>
  <c r="BB78" i="9"/>
  <c r="BA78" i="9" s="1"/>
  <c r="BC78" i="9"/>
  <c r="BB79" i="9"/>
  <c r="BA79" i="9" s="1"/>
  <c r="BC79" i="9"/>
  <c r="BA80" i="9"/>
  <c r="BB80" i="9"/>
  <c r="BC80" i="9"/>
  <c r="BB81" i="9"/>
  <c r="BA81" i="9" s="1"/>
  <c r="BC81" i="9"/>
  <c r="BB82" i="9"/>
  <c r="BA82" i="9" s="1"/>
  <c r="BC82" i="9"/>
  <c r="BB83" i="9"/>
  <c r="BA83" i="9" s="1"/>
  <c r="BC83" i="9"/>
  <c r="BA84" i="9"/>
  <c r="BB84" i="9"/>
  <c r="BC84" i="9"/>
  <c r="BB85" i="9"/>
  <c r="BA85" i="9" s="1"/>
  <c r="BC85" i="9"/>
  <c r="BB86" i="9"/>
  <c r="BA86" i="9" s="1"/>
  <c r="BC86" i="9"/>
  <c r="BB87" i="9"/>
  <c r="BA87" i="9" s="1"/>
  <c r="BC87" i="9"/>
  <c r="BB88" i="9"/>
  <c r="BA88" i="9" s="1"/>
  <c r="BC88" i="9"/>
  <c r="BB89" i="9"/>
  <c r="BA89" i="9" s="1"/>
  <c r="BC89" i="9"/>
  <c r="BB90" i="9"/>
  <c r="BA90" i="9" s="1"/>
  <c r="BC90" i="9"/>
  <c r="BB91" i="9"/>
  <c r="BA91" i="9" s="1"/>
  <c r="BC91" i="9"/>
  <c r="BA92" i="9"/>
  <c r="BB92" i="9"/>
  <c r="BC92" i="9"/>
  <c r="BB93" i="9"/>
  <c r="BA93" i="9" s="1"/>
  <c r="BC93" i="9"/>
  <c r="BB94" i="9"/>
  <c r="BA94" i="9" s="1"/>
  <c r="BC94" i="9"/>
  <c r="BB95" i="9"/>
  <c r="BA95" i="9" s="1"/>
  <c r="BC95" i="9"/>
  <c r="BB96" i="9"/>
  <c r="BA96" i="9" s="1"/>
  <c r="BC96" i="9"/>
  <c r="BB97" i="9"/>
  <c r="BA97" i="9" s="1"/>
  <c r="BC97" i="9"/>
  <c r="BB98" i="9"/>
  <c r="BA98" i="9" s="1"/>
  <c r="BC98" i="9"/>
  <c r="BB99" i="9"/>
  <c r="BA99" i="9" s="1"/>
  <c r="BC99" i="9"/>
  <c r="BA100" i="9"/>
  <c r="BB100" i="9"/>
  <c r="BC100" i="9"/>
  <c r="BB101" i="9"/>
  <c r="BA101" i="9" s="1"/>
  <c r="BC101" i="9"/>
  <c r="BB102" i="9"/>
  <c r="BA102" i="9" s="1"/>
  <c r="BC102" i="9"/>
  <c r="BB103" i="9"/>
  <c r="BA103" i="9" s="1"/>
  <c r="BC103" i="9"/>
  <c r="BB104" i="9"/>
  <c r="BA104" i="9" s="1"/>
  <c r="BC104" i="9"/>
  <c r="BB105" i="9"/>
  <c r="BA105" i="9" s="1"/>
  <c r="BC105" i="9"/>
  <c r="BB106" i="9"/>
  <c r="BA106" i="9" s="1"/>
  <c r="BC106" i="9"/>
  <c r="BB107" i="9"/>
  <c r="BA107" i="9" s="1"/>
  <c r="BC107" i="9"/>
  <c r="BA108" i="9"/>
  <c r="BB108" i="9"/>
  <c r="BC108" i="9"/>
  <c r="BB109" i="9"/>
  <c r="BA109" i="9" s="1"/>
  <c r="BC109" i="9"/>
  <c r="BA110" i="9"/>
  <c r="BB110" i="9"/>
  <c r="BC110" i="9"/>
  <c r="BB111" i="9"/>
  <c r="BA111" i="9" s="1"/>
  <c r="BC111" i="9"/>
  <c r="BA112" i="9"/>
  <c r="BB112" i="9"/>
  <c r="BC112" i="9"/>
  <c r="BB113" i="9"/>
  <c r="BA113" i="9" s="1"/>
  <c r="BC113" i="9"/>
  <c r="BB114" i="9"/>
  <c r="BA114" i="9" s="1"/>
  <c r="BC114" i="9"/>
  <c r="BB115" i="9"/>
  <c r="BA115" i="9" s="1"/>
  <c r="BC115" i="9"/>
  <c r="BB116" i="9"/>
  <c r="BA116" i="9" s="1"/>
  <c r="BC116" i="9"/>
  <c r="BB117" i="9"/>
  <c r="BA117" i="9" s="1"/>
  <c r="BC117" i="9"/>
  <c r="BB118" i="9"/>
  <c r="BA118" i="9" s="1"/>
  <c r="BC118" i="9"/>
  <c r="BB119" i="9"/>
  <c r="BA119" i="9" s="1"/>
  <c r="BC119" i="9"/>
  <c r="BA120" i="9"/>
  <c r="BB120" i="9"/>
  <c r="BC120" i="9"/>
  <c r="BB121" i="9"/>
  <c r="BA121" i="9" s="1"/>
  <c r="BC121" i="9"/>
  <c r="BB122" i="9"/>
  <c r="BA122" i="9" s="1"/>
  <c r="BC122" i="9"/>
  <c r="BB123" i="9"/>
  <c r="BA123" i="9" s="1"/>
  <c r="BC123" i="9"/>
  <c r="BA124" i="9"/>
  <c r="BB124" i="9"/>
  <c r="BC124" i="9"/>
  <c r="BB125" i="9"/>
  <c r="BA125" i="9" s="1"/>
  <c r="BC125" i="9"/>
  <c r="BB126" i="9"/>
  <c r="BA126" i="9" s="1"/>
  <c r="BC126" i="9"/>
  <c r="BB127" i="9"/>
  <c r="BA127" i="9" s="1"/>
  <c r="BC127" i="9"/>
  <c r="BB128" i="9"/>
  <c r="BA128" i="9" s="1"/>
  <c r="BC128" i="9"/>
  <c r="BB129" i="9"/>
  <c r="BA129" i="9" s="1"/>
  <c r="BC129" i="9"/>
  <c r="BB130" i="9"/>
  <c r="BA130" i="9" s="1"/>
  <c r="BC130" i="9"/>
  <c r="BB131" i="9"/>
  <c r="BA131" i="9" s="1"/>
  <c r="BC131" i="9"/>
  <c r="BB132" i="9"/>
  <c r="BA132" i="9" s="1"/>
  <c r="BC132" i="9"/>
  <c r="BB133" i="9"/>
  <c r="BA133" i="9" s="1"/>
  <c r="BC133" i="9"/>
  <c r="BA134" i="9"/>
  <c r="BB134" i="9"/>
  <c r="BC134" i="9"/>
  <c r="BB135" i="9"/>
  <c r="BA135" i="9" s="1"/>
  <c r="BC135" i="9"/>
  <c r="BB136" i="9"/>
  <c r="BA136" i="9" s="1"/>
  <c r="BC136" i="9"/>
  <c r="BB137" i="9"/>
  <c r="BA137" i="9" s="1"/>
  <c r="BC137" i="9"/>
  <c r="BB138" i="9"/>
  <c r="BA138" i="9" s="1"/>
  <c r="BC138" i="9"/>
  <c r="BB139" i="9"/>
  <c r="BA139" i="9" s="1"/>
  <c r="BC139" i="9"/>
  <c r="BB140" i="9"/>
  <c r="BA140" i="9" s="1"/>
  <c r="BC140" i="9"/>
  <c r="BB141" i="9"/>
  <c r="BA141" i="9" s="1"/>
  <c r="BC141" i="9"/>
  <c r="BA142" i="9"/>
  <c r="BB142" i="9"/>
  <c r="BC142" i="9"/>
  <c r="BB143" i="9"/>
  <c r="BA143" i="9" s="1"/>
  <c r="BC143" i="9"/>
  <c r="BB144" i="9"/>
  <c r="BA144" i="9" s="1"/>
  <c r="BC144" i="9"/>
  <c r="BB145" i="9"/>
  <c r="BA145" i="9" s="1"/>
  <c r="BC145" i="9"/>
  <c r="BB146" i="9"/>
  <c r="BA146" i="9" s="1"/>
  <c r="BC146" i="9"/>
  <c r="BB147" i="9"/>
  <c r="BA147" i="9" s="1"/>
  <c r="BC147" i="9"/>
  <c r="BB148" i="9"/>
  <c r="BA148" i="9" s="1"/>
  <c r="BC148" i="9"/>
  <c r="BB149" i="9"/>
  <c r="BA149" i="9" s="1"/>
  <c r="BC149" i="9"/>
  <c r="BA150" i="9"/>
  <c r="BB150" i="9"/>
  <c r="BC150" i="9"/>
  <c r="BB151" i="9"/>
  <c r="BA151" i="9" s="1"/>
  <c r="BC151" i="9"/>
  <c r="BB152" i="9"/>
  <c r="BA152" i="9" s="1"/>
  <c r="BC152" i="9"/>
  <c r="BB153" i="9"/>
  <c r="BA153" i="9" s="1"/>
  <c r="BC153" i="9"/>
  <c r="BB154" i="9"/>
  <c r="BA154" i="9" s="1"/>
  <c r="BC154" i="9"/>
  <c r="BB155" i="9"/>
  <c r="BA155" i="9" s="1"/>
  <c r="BC155" i="9"/>
  <c r="BB156" i="9"/>
  <c r="BA156" i="9" s="1"/>
  <c r="BC156" i="9"/>
  <c r="BB157" i="9"/>
  <c r="BA157" i="9" s="1"/>
  <c r="BC157" i="9"/>
  <c r="BA158" i="9"/>
  <c r="BB158" i="9"/>
  <c r="BC158" i="9"/>
  <c r="BB159" i="9"/>
  <c r="BA159" i="9" s="1"/>
  <c r="BC159" i="9"/>
  <c r="BB160" i="9"/>
  <c r="BA160" i="9" s="1"/>
  <c r="BC160" i="9"/>
  <c r="BB161" i="9"/>
  <c r="BA161" i="9" s="1"/>
  <c r="BC161" i="9"/>
  <c r="BA162" i="9"/>
  <c r="BB162" i="9"/>
  <c r="BC162" i="9"/>
  <c r="BB163" i="9"/>
  <c r="BA163" i="9" s="1"/>
  <c r="BC163" i="9"/>
  <c r="BB164" i="9"/>
  <c r="BA164" i="9" s="1"/>
  <c r="BC164" i="9"/>
  <c r="BB165" i="9"/>
  <c r="BA165" i="9" s="1"/>
  <c r="BC165" i="9"/>
  <c r="BB166" i="9"/>
  <c r="BA166" i="9" s="1"/>
  <c r="BC166" i="9"/>
  <c r="BB167" i="9"/>
  <c r="BA167" i="9" s="1"/>
  <c r="BC167" i="9"/>
  <c r="BA168" i="9"/>
  <c r="BB168" i="9"/>
  <c r="BC168" i="9"/>
  <c r="BB169" i="9"/>
  <c r="BA169" i="9" s="1"/>
  <c r="BC169" i="9"/>
  <c r="BB170" i="9"/>
  <c r="BA170" i="9" s="1"/>
  <c r="BC170" i="9"/>
  <c r="BB171" i="9"/>
  <c r="BA171" i="9" s="1"/>
  <c r="BC171" i="9"/>
  <c r="BB172" i="9"/>
  <c r="BA172" i="9" s="1"/>
  <c r="BC172" i="9"/>
  <c r="BB173" i="9"/>
  <c r="BA173" i="9" s="1"/>
  <c r="BC173" i="9"/>
  <c r="BB174" i="9"/>
  <c r="BA174" i="9" s="1"/>
  <c r="BC174" i="9"/>
  <c r="BB175" i="9"/>
  <c r="BA175" i="9" s="1"/>
  <c r="BC175" i="9"/>
  <c r="BA176" i="9"/>
  <c r="BB176" i="9"/>
  <c r="BC176" i="9"/>
  <c r="BB177" i="9"/>
  <c r="BA177" i="9" s="1"/>
  <c r="BC177" i="9"/>
  <c r="BB178" i="9"/>
  <c r="BA178" i="9" s="1"/>
  <c r="BC178" i="9"/>
  <c r="BB179" i="9"/>
  <c r="BA179" i="9" s="1"/>
  <c r="BC179" i="9"/>
  <c r="BB180" i="9"/>
  <c r="BA180" i="9" s="1"/>
  <c r="BC180" i="9"/>
  <c r="BB181" i="9"/>
  <c r="BA181" i="9" s="1"/>
  <c r="BC181" i="9"/>
  <c r="BB5" i="9"/>
  <c r="BA5" i="9" s="1"/>
  <c r="BC5" i="9"/>
  <c r="BA6" i="9"/>
  <c r="BB6" i="9"/>
  <c r="BC6" i="9"/>
  <c r="BC4" i="9"/>
  <c r="D98" i="8"/>
  <c r="G98" i="8"/>
  <c r="K98" i="8"/>
  <c r="J98" i="8"/>
  <c r="D99" i="8"/>
  <c r="G99" i="8"/>
  <c r="K99" i="8"/>
  <c r="J99" i="8"/>
  <c r="D100" i="8"/>
  <c r="G100" i="8"/>
  <c r="K100" i="8"/>
  <c r="J100" i="8"/>
  <c r="D101" i="8"/>
  <c r="G101" i="8"/>
  <c r="K101" i="8"/>
  <c r="J101" i="8"/>
  <c r="D102" i="8"/>
  <c r="G102" i="8"/>
  <c r="K102" i="8"/>
  <c r="J102" i="8"/>
  <c r="D103" i="8"/>
  <c r="G103" i="8"/>
  <c r="K103" i="8"/>
  <c r="J103" i="8"/>
  <c r="D104" i="8"/>
  <c r="G104" i="8"/>
  <c r="K104" i="8"/>
  <c r="J104" i="8"/>
  <c r="D106" i="8"/>
  <c r="G106" i="8"/>
  <c r="J106" i="8"/>
  <c r="J97" i="8"/>
  <c r="L97" i="8"/>
  <c r="K97" i="8"/>
  <c r="G97" i="8"/>
  <c r="D97" i="8"/>
  <c r="J96" i="8"/>
  <c r="L96" i="8"/>
  <c r="K96" i="8"/>
  <c r="G96" i="8"/>
  <c r="D96" i="8"/>
  <c r="I81" i="8"/>
  <c r="I80" i="8"/>
  <c r="F81" i="8"/>
  <c r="F80" i="8"/>
  <c r="C81" i="8"/>
  <c r="C80" i="8"/>
  <c r="H81" i="8"/>
  <c r="H80" i="8"/>
  <c r="E81" i="8"/>
  <c r="E80" i="8"/>
  <c r="B81" i="8"/>
  <c r="B80" i="8"/>
  <c r="AV162" i="10"/>
  <c r="AW162" i="10"/>
  <c r="AX162" i="10"/>
  <c r="AY162" i="10"/>
  <c r="AZ162" i="10"/>
  <c r="AU162" i="10"/>
  <c r="AV5" i="10"/>
  <c r="AU5" i="10" s="1"/>
  <c r="AW5" i="10"/>
  <c r="AX5" i="10"/>
  <c r="AY5" i="10"/>
  <c r="AZ5" i="10"/>
  <c r="AV6" i="10"/>
  <c r="AU6" i="10" s="1"/>
  <c r="AW6" i="10"/>
  <c r="AY6" i="10"/>
  <c r="AX6" i="10" s="1"/>
  <c r="AZ6" i="10"/>
  <c r="AV7" i="10"/>
  <c r="AU7" i="10" s="1"/>
  <c r="AW7" i="10"/>
  <c r="AX7" i="10"/>
  <c r="AY7" i="10"/>
  <c r="AZ7" i="10"/>
  <c r="AV8" i="10"/>
  <c r="AU8" i="10" s="1"/>
  <c r="AW8" i="10"/>
  <c r="AY8" i="10"/>
  <c r="AX8" i="10" s="1"/>
  <c r="AZ8" i="10"/>
  <c r="AV9" i="10"/>
  <c r="AU9" i="10" s="1"/>
  <c r="AW9" i="10"/>
  <c r="AX9" i="10"/>
  <c r="AY9" i="10"/>
  <c r="AZ9" i="10"/>
  <c r="AV10" i="10"/>
  <c r="AU10" i="10" s="1"/>
  <c r="AW10" i="10"/>
  <c r="AY10" i="10"/>
  <c r="AX10" i="10" s="1"/>
  <c r="AZ10" i="10"/>
  <c r="AV11" i="10"/>
  <c r="AU11" i="10" s="1"/>
  <c r="AW11" i="10"/>
  <c r="AX11" i="10"/>
  <c r="AY11" i="10"/>
  <c r="AZ11" i="10"/>
  <c r="AV12" i="10"/>
  <c r="AU12" i="10" s="1"/>
  <c r="AW12" i="10"/>
  <c r="AY12" i="10"/>
  <c r="AX12" i="10" s="1"/>
  <c r="AZ12" i="10"/>
  <c r="AV13" i="10"/>
  <c r="AU13" i="10" s="1"/>
  <c r="AW13" i="10"/>
  <c r="AX13" i="10"/>
  <c r="AY13" i="10"/>
  <c r="AZ13" i="10"/>
  <c r="AV14" i="10"/>
  <c r="AU14" i="10" s="1"/>
  <c r="AW14" i="10"/>
  <c r="AY14" i="10"/>
  <c r="AX14" i="10" s="1"/>
  <c r="AZ14" i="10"/>
  <c r="AV15" i="10"/>
  <c r="AU15" i="10" s="1"/>
  <c r="AW15" i="10"/>
  <c r="AX15" i="10"/>
  <c r="AY15" i="10"/>
  <c r="AZ15" i="10"/>
  <c r="AV16" i="10"/>
  <c r="AU16" i="10" s="1"/>
  <c r="AW16" i="10"/>
  <c r="AY16" i="10"/>
  <c r="AX16" i="10" s="1"/>
  <c r="AZ16" i="10"/>
  <c r="AV17" i="10"/>
  <c r="AU17" i="10" s="1"/>
  <c r="AW17" i="10"/>
  <c r="AX17" i="10"/>
  <c r="AY17" i="10"/>
  <c r="AZ17" i="10"/>
  <c r="AV18" i="10"/>
  <c r="AU18" i="10" s="1"/>
  <c r="AW18" i="10"/>
  <c r="AY18" i="10"/>
  <c r="AX18" i="10" s="1"/>
  <c r="AZ18" i="10"/>
  <c r="AV19" i="10"/>
  <c r="AU19" i="10" s="1"/>
  <c r="AW19" i="10"/>
  <c r="AX19" i="10"/>
  <c r="AY19" i="10"/>
  <c r="AZ19" i="10"/>
  <c r="AV20" i="10"/>
  <c r="AU20" i="10" s="1"/>
  <c r="AW20" i="10"/>
  <c r="AY20" i="10"/>
  <c r="AX20" i="10" s="1"/>
  <c r="AZ20" i="10"/>
  <c r="AV21" i="10"/>
  <c r="AU21" i="10" s="1"/>
  <c r="AW21" i="10"/>
  <c r="AX21" i="10"/>
  <c r="AY21" i="10"/>
  <c r="AZ21" i="10"/>
  <c r="AV22" i="10"/>
  <c r="AU22" i="10" s="1"/>
  <c r="AW22" i="10"/>
  <c r="AY22" i="10"/>
  <c r="AX22" i="10" s="1"/>
  <c r="AZ22" i="10"/>
  <c r="AV23" i="10"/>
  <c r="AU23" i="10" s="1"/>
  <c r="AW23" i="10"/>
  <c r="AX23" i="10"/>
  <c r="AY23" i="10"/>
  <c r="AZ23" i="10"/>
  <c r="AV24" i="10"/>
  <c r="AU24" i="10" s="1"/>
  <c r="AW24" i="10"/>
  <c r="AY24" i="10"/>
  <c r="AX24" i="10" s="1"/>
  <c r="AZ24" i="10"/>
  <c r="AV25" i="10"/>
  <c r="AU25" i="10" s="1"/>
  <c r="AW25" i="10"/>
  <c r="AX25" i="10"/>
  <c r="AY25" i="10"/>
  <c r="AZ25" i="10"/>
  <c r="AV26" i="10"/>
  <c r="AU26" i="10" s="1"/>
  <c r="AW26" i="10"/>
  <c r="AY26" i="10"/>
  <c r="AX26" i="10" s="1"/>
  <c r="AZ26" i="10"/>
  <c r="AV27" i="10"/>
  <c r="AU27" i="10" s="1"/>
  <c r="AW27" i="10"/>
  <c r="AX27" i="10"/>
  <c r="AY27" i="10"/>
  <c r="AZ27" i="10"/>
  <c r="AV28" i="10"/>
  <c r="AU28" i="10" s="1"/>
  <c r="AW28" i="10"/>
  <c r="AY28" i="10"/>
  <c r="AX28" i="10" s="1"/>
  <c r="AZ28" i="10"/>
  <c r="AV29" i="10"/>
  <c r="AU29" i="10" s="1"/>
  <c r="AW29" i="10"/>
  <c r="AX29" i="10"/>
  <c r="AY29" i="10"/>
  <c r="AZ29" i="10"/>
  <c r="AV30" i="10"/>
  <c r="AU30" i="10" s="1"/>
  <c r="AW30" i="10"/>
  <c r="AY30" i="10"/>
  <c r="AX30" i="10" s="1"/>
  <c r="AZ30" i="10"/>
  <c r="AV31" i="10"/>
  <c r="AU31" i="10" s="1"/>
  <c r="AW31" i="10"/>
  <c r="AX31" i="10"/>
  <c r="AY31" i="10"/>
  <c r="AZ31" i="10"/>
  <c r="AV32" i="10"/>
  <c r="AU32" i="10" s="1"/>
  <c r="AW32" i="10"/>
  <c r="AY32" i="10"/>
  <c r="AX32" i="10" s="1"/>
  <c r="AZ32" i="10"/>
  <c r="AV33" i="10"/>
  <c r="AU33" i="10" s="1"/>
  <c r="AW33" i="10"/>
  <c r="AX33" i="10"/>
  <c r="AY33" i="10"/>
  <c r="AZ33" i="10"/>
  <c r="AV34" i="10"/>
  <c r="AU34" i="10" s="1"/>
  <c r="AW34" i="10"/>
  <c r="AY34" i="10"/>
  <c r="AX34" i="10" s="1"/>
  <c r="AZ34" i="10"/>
  <c r="AV35" i="10"/>
  <c r="AU35" i="10" s="1"/>
  <c r="AW35" i="10"/>
  <c r="AX35" i="10"/>
  <c r="AY35" i="10"/>
  <c r="AZ35" i="10"/>
  <c r="AV36" i="10"/>
  <c r="AU36" i="10" s="1"/>
  <c r="AW36" i="10"/>
  <c r="AY36" i="10"/>
  <c r="AX36" i="10" s="1"/>
  <c r="AZ36" i="10"/>
  <c r="AV37" i="10"/>
  <c r="AU37" i="10" s="1"/>
  <c r="AW37" i="10"/>
  <c r="AX37" i="10"/>
  <c r="AY37" i="10"/>
  <c r="AZ37" i="10"/>
  <c r="AV38" i="10"/>
  <c r="AU38" i="10" s="1"/>
  <c r="AW38" i="10"/>
  <c r="AY38" i="10"/>
  <c r="AX38" i="10" s="1"/>
  <c r="AZ38" i="10"/>
  <c r="AV39" i="10"/>
  <c r="AU39" i="10" s="1"/>
  <c r="AW39" i="10"/>
  <c r="AX39" i="10"/>
  <c r="AY39" i="10"/>
  <c r="AZ39" i="10"/>
  <c r="AV40" i="10"/>
  <c r="AU40" i="10" s="1"/>
  <c r="AW40" i="10"/>
  <c r="AY40" i="10"/>
  <c r="AX40" i="10" s="1"/>
  <c r="AZ40" i="10"/>
  <c r="AV41" i="10"/>
  <c r="AU41" i="10" s="1"/>
  <c r="AW41" i="10"/>
  <c r="AX41" i="10"/>
  <c r="AY41" i="10"/>
  <c r="AZ41" i="10"/>
  <c r="AV42" i="10"/>
  <c r="AU42" i="10" s="1"/>
  <c r="AW42" i="10"/>
  <c r="AY42" i="10"/>
  <c r="AX42" i="10" s="1"/>
  <c r="AZ42" i="10"/>
  <c r="AV43" i="10"/>
  <c r="AU43" i="10" s="1"/>
  <c r="AW43" i="10"/>
  <c r="AX43" i="10"/>
  <c r="AY43" i="10"/>
  <c r="AZ43" i="10"/>
  <c r="AV44" i="10"/>
  <c r="AU44" i="10" s="1"/>
  <c r="AW44" i="10"/>
  <c r="AY44" i="10"/>
  <c r="AX44" i="10" s="1"/>
  <c r="AZ44" i="10"/>
  <c r="AV45" i="10"/>
  <c r="AU45" i="10" s="1"/>
  <c r="AW45" i="10"/>
  <c r="AX45" i="10"/>
  <c r="AY45" i="10"/>
  <c r="AZ45" i="10"/>
  <c r="AV46" i="10"/>
  <c r="AU46" i="10" s="1"/>
  <c r="AW46" i="10"/>
  <c r="AY46" i="10"/>
  <c r="AX46" i="10" s="1"/>
  <c r="AZ46" i="10"/>
  <c r="AV47" i="10"/>
  <c r="AU47" i="10" s="1"/>
  <c r="AW47" i="10"/>
  <c r="AX47" i="10"/>
  <c r="AY47" i="10"/>
  <c r="AZ47" i="10"/>
  <c r="AV48" i="10"/>
  <c r="AU48" i="10" s="1"/>
  <c r="AW48" i="10"/>
  <c r="AY48" i="10"/>
  <c r="AX48" i="10" s="1"/>
  <c r="AZ48" i="10"/>
  <c r="AV49" i="10"/>
  <c r="AU49" i="10" s="1"/>
  <c r="AW49" i="10"/>
  <c r="AX49" i="10"/>
  <c r="AY49" i="10"/>
  <c r="AZ49" i="10"/>
  <c r="AV50" i="10"/>
  <c r="AU50" i="10" s="1"/>
  <c r="AW50" i="10"/>
  <c r="AY50" i="10"/>
  <c r="AX50" i="10" s="1"/>
  <c r="AZ50" i="10"/>
  <c r="AV51" i="10"/>
  <c r="AU51" i="10" s="1"/>
  <c r="AW51" i="10"/>
  <c r="AX51" i="10"/>
  <c r="AY51" i="10"/>
  <c r="AZ51" i="10"/>
  <c r="AV52" i="10"/>
  <c r="AU52" i="10" s="1"/>
  <c r="AW52" i="10"/>
  <c r="AY52" i="10"/>
  <c r="AX52" i="10" s="1"/>
  <c r="AZ52" i="10"/>
  <c r="AV53" i="10"/>
  <c r="AU53" i="10" s="1"/>
  <c r="AW53" i="10"/>
  <c r="AX53" i="10"/>
  <c r="AY53" i="10"/>
  <c r="AZ53" i="10"/>
  <c r="AV54" i="10"/>
  <c r="AU54" i="10" s="1"/>
  <c r="AW54" i="10"/>
  <c r="AY54" i="10"/>
  <c r="AX54" i="10" s="1"/>
  <c r="AZ54" i="10"/>
  <c r="AV55" i="10"/>
  <c r="AU55" i="10" s="1"/>
  <c r="AW55" i="10"/>
  <c r="AX55" i="10"/>
  <c r="AY55" i="10"/>
  <c r="AZ55" i="10"/>
  <c r="AV56" i="10"/>
  <c r="AU56" i="10" s="1"/>
  <c r="AW56" i="10"/>
  <c r="AY56" i="10"/>
  <c r="AX56" i="10" s="1"/>
  <c r="AZ56" i="10"/>
  <c r="AV57" i="10"/>
  <c r="AU57" i="10" s="1"/>
  <c r="AW57" i="10"/>
  <c r="AX57" i="10"/>
  <c r="AY57" i="10"/>
  <c r="AZ57" i="10"/>
  <c r="AV58" i="10"/>
  <c r="AU58" i="10" s="1"/>
  <c r="AW58" i="10"/>
  <c r="AY58" i="10"/>
  <c r="AX58" i="10" s="1"/>
  <c r="AZ58" i="10"/>
  <c r="AV59" i="10"/>
  <c r="AU59" i="10" s="1"/>
  <c r="AW59" i="10"/>
  <c r="AX59" i="10"/>
  <c r="AY59" i="10"/>
  <c r="AZ59" i="10"/>
  <c r="AV60" i="10"/>
  <c r="AU60" i="10" s="1"/>
  <c r="AW60" i="10"/>
  <c r="AY60" i="10"/>
  <c r="AX60" i="10" s="1"/>
  <c r="AZ60" i="10"/>
  <c r="AV61" i="10"/>
  <c r="AU61" i="10" s="1"/>
  <c r="AW61" i="10"/>
  <c r="AX61" i="10"/>
  <c r="AY61" i="10"/>
  <c r="AZ61" i="10"/>
  <c r="AV62" i="10"/>
  <c r="AU62" i="10" s="1"/>
  <c r="AW62" i="10"/>
  <c r="AY62" i="10"/>
  <c r="AX62" i="10" s="1"/>
  <c r="AZ62" i="10"/>
  <c r="AV63" i="10"/>
  <c r="AU63" i="10" s="1"/>
  <c r="AW63" i="10"/>
  <c r="AX63" i="10"/>
  <c r="AY63" i="10"/>
  <c r="AZ63" i="10"/>
  <c r="AV64" i="10"/>
  <c r="AU64" i="10" s="1"/>
  <c r="AW64" i="10"/>
  <c r="AY64" i="10"/>
  <c r="AX64" i="10" s="1"/>
  <c r="AZ64" i="10"/>
  <c r="AV65" i="10"/>
  <c r="AU65" i="10" s="1"/>
  <c r="AW65" i="10"/>
  <c r="AX65" i="10"/>
  <c r="AY65" i="10"/>
  <c r="AZ65" i="10"/>
  <c r="AV66" i="10"/>
  <c r="AU66" i="10" s="1"/>
  <c r="AW66" i="10"/>
  <c r="AY66" i="10"/>
  <c r="AX66" i="10" s="1"/>
  <c r="AZ66" i="10"/>
  <c r="AV67" i="10"/>
  <c r="AU67" i="10" s="1"/>
  <c r="AW67" i="10"/>
  <c r="AX67" i="10"/>
  <c r="AY67" i="10"/>
  <c r="AZ67" i="10"/>
  <c r="AV68" i="10"/>
  <c r="AU68" i="10" s="1"/>
  <c r="AW68" i="10"/>
  <c r="AY68" i="10"/>
  <c r="AX68" i="10" s="1"/>
  <c r="AZ68" i="10"/>
  <c r="AV69" i="10"/>
  <c r="AU69" i="10" s="1"/>
  <c r="AW69" i="10"/>
  <c r="AX69" i="10"/>
  <c r="AY69" i="10"/>
  <c r="AZ69" i="10"/>
  <c r="AV70" i="10"/>
  <c r="AU70" i="10" s="1"/>
  <c r="AW70" i="10"/>
  <c r="AY70" i="10"/>
  <c r="AX70" i="10" s="1"/>
  <c r="AZ70" i="10"/>
  <c r="AV71" i="10"/>
  <c r="AU71" i="10" s="1"/>
  <c r="AW71" i="10"/>
  <c r="AX71" i="10"/>
  <c r="AY71" i="10"/>
  <c r="AZ71" i="10"/>
  <c r="AV72" i="10"/>
  <c r="AU72" i="10" s="1"/>
  <c r="AW72" i="10"/>
  <c r="AY72" i="10"/>
  <c r="AX72" i="10" s="1"/>
  <c r="AZ72" i="10"/>
  <c r="AV73" i="10"/>
  <c r="AU73" i="10" s="1"/>
  <c r="AW73" i="10"/>
  <c r="AX73" i="10"/>
  <c r="AY73" i="10"/>
  <c r="AZ73" i="10"/>
  <c r="AV74" i="10"/>
  <c r="AU74" i="10" s="1"/>
  <c r="AW74" i="10"/>
  <c r="AY74" i="10"/>
  <c r="AX74" i="10" s="1"/>
  <c r="AZ74" i="10"/>
  <c r="AU75" i="10"/>
  <c r="AV75" i="10"/>
  <c r="AW75" i="10"/>
  <c r="AX75" i="10"/>
  <c r="AY75" i="10"/>
  <c r="AZ75" i="10"/>
  <c r="AV76" i="10"/>
  <c r="AU76" i="10" s="1"/>
  <c r="AW76" i="10"/>
  <c r="AY76" i="10"/>
  <c r="AX76" i="10" s="1"/>
  <c r="AZ76" i="10"/>
  <c r="AU77" i="10"/>
  <c r="AV77" i="10"/>
  <c r="AW77" i="10"/>
  <c r="AX77" i="10"/>
  <c r="AY77" i="10"/>
  <c r="AZ77" i="10"/>
  <c r="AV78" i="10"/>
  <c r="AU78" i="10" s="1"/>
  <c r="AW78" i="10"/>
  <c r="AY78" i="10"/>
  <c r="AX78" i="10" s="1"/>
  <c r="AZ78" i="10"/>
  <c r="AU79" i="10"/>
  <c r="AV79" i="10"/>
  <c r="AW79" i="10"/>
  <c r="AX79" i="10"/>
  <c r="AY79" i="10"/>
  <c r="AZ79" i="10"/>
  <c r="AU80" i="10"/>
  <c r="AV80" i="10"/>
  <c r="AW80" i="10"/>
  <c r="AY80" i="10"/>
  <c r="AX80" i="10" s="1"/>
  <c r="AZ80" i="10"/>
  <c r="AU81" i="10"/>
  <c r="AV81" i="10"/>
  <c r="AW81" i="10"/>
  <c r="AX81" i="10"/>
  <c r="AY81" i="10"/>
  <c r="AZ81" i="10"/>
  <c r="AV82" i="10"/>
  <c r="AU82" i="10" s="1"/>
  <c r="AW82" i="10"/>
  <c r="AY82" i="10"/>
  <c r="AX82" i="10" s="1"/>
  <c r="AZ82" i="10"/>
  <c r="AV83" i="10"/>
  <c r="AU83" i="10" s="1"/>
  <c r="AW83" i="10"/>
  <c r="AX83" i="10"/>
  <c r="AY83" i="10"/>
  <c r="AZ83" i="10"/>
  <c r="AV84" i="10"/>
  <c r="AU84" i="10" s="1"/>
  <c r="AW84" i="10"/>
  <c r="AY84" i="10"/>
  <c r="AX84" i="10" s="1"/>
  <c r="AZ84" i="10"/>
  <c r="AV85" i="10"/>
  <c r="AU85" i="10" s="1"/>
  <c r="AW85" i="10"/>
  <c r="AX85" i="10"/>
  <c r="AY85" i="10"/>
  <c r="AZ85" i="10"/>
  <c r="AV86" i="10"/>
  <c r="AU86" i="10" s="1"/>
  <c r="AW86" i="10"/>
  <c r="AY86" i="10"/>
  <c r="AX86" i="10" s="1"/>
  <c r="AZ86" i="10"/>
  <c r="AV87" i="10"/>
  <c r="AU87" i="10" s="1"/>
  <c r="AW87" i="10"/>
  <c r="AX87" i="10"/>
  <c r="AY87" i="10"/>
  <c r="AZ87" i="10"/>
  <c r="AV88" i="10"/>
  <c r="AU88" i="10" s="1"/>
  <c r="AW88" i="10"/>
  <c r="AY88" i="10"/>
  <c r="AX88" i="10" s="1"/>
  <c r="AZ88" i="10"/>
  <c r="AV89" i="10"/>
  <c r="AU89" i="10" s="1"/>
  <c r="AW89" i="10"/>
  <c r="AX89" i="10"/>
  <c r="AY89" i="10"/>
  <c r="AZ89" i="10"/>
  <c r="AV90" i="10"/>
  <c r="AU90" i="10" s="1"/>
  <c r="AW90" i="10"/>
  <c r="AY90" i="10"/>
  <c r="AX90" i="10" s="1"/>
  <c r="AZ90" i="10"/>
  <c r="AV91" i="10"/>
  <c r="AU91" i="10" s="1"/>
  <c r="AW91" i="10"/>
  <c r="AX91" i="10"/>
  <c r="AY91" i="10"/>
  <c r="AZ91" i="10"/>
  <c r="AV92" i="10"/>
  <c r="AU92" i="10" s="1"/>
  <c r="AW92" i="10"/>
  <c r="AY92" i="10"/>
  <c r="AX92" i="10" s="1"/>
  <c r="AZ92" i="10"/>
  <c r="AV93" i="10"/>
  <c r="AU93" i="10" s="1"/>
  <c r="AW93" i="10"/>
  <c r="AX93" i="10"/>
  <c r="AY93" i="10"/>
  <c r="AZ93" i="10"/>
  <c r="AV94" i="10"/>
  <c r="AU94" i="10" s="1"/>
  <c r="AW94" i="10"/>
  <c r="AY94" i="10"/>
  <c r="AX94" i="10" s="1"/>
  <c r="AZ94" i="10"/>
  <c r="AV95" i="10"/>
  <c r="AU95" i="10" s="1"/>
  <c r="AW95" i="10"/>
  <c r="AX95" i="10"/>
  <c r="AY95" i="10"/>
  <c r="AZ95" i="10"/>
  <c r="AV96" i="10"/>
  <c r="AU96" i="10" s="1"/>
  <c r="AW96" i="10"/>
  <c r="AY96" i="10"/>
  <c r="AX96" i="10" s="1"/>
  <c r="AZ96" i="10"/>
  <c r="AV97" i="10"/>
  <c r="AU97" i="10" s="1"/>
  <c r="AW97" i="10"/>
  <c r="AX97" i="10"/>
  <c r="AY97" i="10"/>
  <c r="AZ97" i="10"/>
  <c r="AV98" i="10"/>
  <c r="AU98" i="10" s="1"/>
  <c r="AW98" i="10"/>
  <c r="AY98" i="10"/>
  <c r="AX98" i="10" s="1"/>
  <c r="AZ98" i="10"/>
  <c r="AV99" i="10"/>
  <c r="AU99" i="10" s="1"/>
  <c r="AW99" i="10"/>
  <c r="AX99" i="10"/>
  <c r="AY99" i="10"/>
  <c r="AZ99" i="10"/>
  <c r="AV100" i="10"/>
  <c r="AU100" i="10" s="1"/>
  <c r="AW100" i="10"/>
  <c r="AY100" i="10"/>
  <c r="AX100" i="10" s="1"/>
  <c r="AZ100" i="10"/>
  <c r="AV101" i="10"/>
  <c r="AU101" i="10" s="1"/>
  <c r="AW101" i="10"/>
  <c r="AX101" i="10"/>
  <c r="AY101" i="10"/>
  <c r="AZ101" i="10"/>
  <c r="AV102" i="10"/>
  <c r="AU102" i="10" s="1"/>
  <c r="AW102" i="10"/>
  <c r="AY102" i="10"/>
  <c r="AX102" i="10" s="1"/>
  <c r="AZ102" i="10"/>
  <c r="AV103" i="10"/>
  <c r="AU103" i="10" s="1"/>
  <c r="AW103" i="10"/>
  <c r="AX103" i="10"/>
  <c r="AY103" i="10"/>
  <c r="AZ103" i="10"/>
  <c r="AV104" i="10"/>
  <c r="AU104" i="10" s="1"/>
  <c r="AW104" i="10"/>
  <c r="AY104" i="10"/>
  <c r="AX104" i="10" s="1"/>
  <c r="AZ104" i="10"/>
  <c r="AV105" i="10"/>
  <c r="AU105" i="10" s="1"/>
  <c r="AW105" i="10"/>
  <c r="AX105" i="10"/>
  <c r="AY105" i="10"/>
  <c r="AZ105" i="10"/>
  <c r="AV106" i="10"/>
  <c r="AU106" i="10" s="1"/>
  <c r="AW106" i="10"/>
  <c r="AY106" i="10"/>
  <c r="AX106" i="10" s="1"/>
  <c r="AZ106" i="10"/>
  <c r="AV107" i="10"/>
  <c r="AU107" i="10" s="1"/>
  <c r="AW107" i="10"/>
  <c r="AX107" i="10"/>
  <c r="AY107" i="10"/>
  <c r="AZ107" i="10"/>
  <c r="AV108" i="10"/>
  <c r="AU108" i="10" s="1"/>
  <c r="AW108" i="10"/>
  <c r="AY108" i="10"/>
  <c r="AX108" i="10" s="1"/>
  <c r="AZ108" i="10"/>
  <c r="AV109" i="10"/>
  <c r="AU109" i="10" s="1"/>
  <c r="AW109" i="10"/>
  <c r="AX109" i="10"/>
  <c r="AY109" i="10"/>
  <c r="AZ109" i="10"/>
  <c r="AV110" i="10"/>
  <c r="AU110" i="10" s="1"/>
  <c r="AW110" i="10"/>
  <c r="AY110" i="10"/>
  <c r="AX110" i="10" s="1"/>
  <c r="AZ110" i="10"/>
  <c r="AV111" i="10"/>
  <c r="AU111" i="10" s="1"/>
  <c r="AW111" i="10"/>
  <c r="AX111" i="10"/>
  <c r="AY111" i="10"/>
  <c r="AZ111" i="10"/>
  <c r="AV112" i="10"/>
  <c r="AU112" i="10" s="1"/>
  <c r="AW112" i="10"/>
  <c r="AY112" i="10"/>
  <c r="AX112" i="10" s="1"/>
  <c r="AZ112" i="10"/>
  <c r="AV113" i="10"/>
  <c r="AU113" i="10" s="1"/>
  <c r="AW113" i="10"/>
  <c r="AX113" i="10"/>
  <c r="AY113" i="10"/>
  <c r="AZ113" i="10"/>
  <c r="AV114" i="10"/>
  <c r="AU114" i="10" s="1"/>
  <c r="AW114" i="10"/>
  <c r="AY114" i="10"/>
  <c r="AX114" i="10" s="1"/>
  <c r="AZ114" i="10"/>
  <c r="AV115" i="10"/>
  <c r="AU115" i="10" s="1"/>
  <c r="AW115" i="10"/>
  <c r="AX115" i="10"/>
  <c r="AY115" i="10"/>
  <c r="AZ115" i="10"/>
  <c r="AV116" i="10"/>
  <c r="AU116" i="10" s="1"/>
  <c r="AW116" i="10"/>
  <c r="AY116" i="10"/>
  <c r="AX116" i="10" s="1"/>
  <c r="AZ116" i="10"/>
  <c r="AV117" i="10"/>
  <c r="AU117" i="10" s="1"/>
  <c r="AW117" i="10"/>
  <c r="AX117" i="10"/>
  <c r="AY117" i="10"/>
  <c r="AZ117" i="10"/>
  <c r="AV118" i="10"/>
  <c r="AU118" i="10" s="1"/>
  <c r="AW118" i="10"/>
  <c r="AY118" i="10"/>
  <c r="AX118" i="10" s="1"/>
  <c r="AZ118" i="10"/>
  <c r="AV119" i="10"/>
  <c r="AU119" i="10" s="1"/>
  <c r="AW119" i="10"/>
  <c r="AX119" i="10"/>
  <c r="AY119" i="10"/>
  <c r="AZ119" i="10"/>
  <c r="AV120" i="10"/>
  <c r="AU120" i="10" s="1"/>
  <c r="AW120" i="10"/>
  <c r="AY120" i="10"/>
  <c r="AX120" i="10" s="1"/>
  <c r="AZ120" i="10"/>
  <c r="AV121" i="10"/>
  <c r="AU121" i="10" s="1"/>
  <c r="AW121" i="10"/>
  <c r="AX121" i="10"/>
  <c r="AY121" i="10"/>
  <c r="AZ121" i="10"/>
  <c r="AV122" i="10"/>
  <c r="AU122" i="10" s="1"/>
  <c r="AW122" i="10"/>
  <c r="AY122" i="10"/>
  <c r="AX122" i="10" s="1"/>
  <c r="AZ122" i="10"/>
  <c r="AV123" i="10"/>
  <c r="AU123" i="10" s="1"/>
  <c r="AW123" i="10"/>
  <c r="AX123" i="10"/>
  <c r="AY123" i="10"/>
  <c r="AZ123" i="10"/>
  <c r="AV124" i="10"/>
  <c r="AU124" i="10" s="1"/>
  <c r="AW124" i="10"/>
  <c r="AY124" i="10"/>
  <c r="AX124" i="10" s="1"/>
  <c r="AZ124" i="10"/>
  <c r="AV125" i="10"/>
  <c r="AU125" i="10" s="1"/>
  <c r="AW125" i="10"/>
  <c r="AX125" i="10"/>
  <c r="AY125" i="10"/>
  <c r="AZ125" i="10"/>
  <c r="AV126" i="10"/>
  <c r="AU126" i="10" s="1"/>
  <c r="AW126" i="10"/>
  <c r="AY126" i="10"/>
  <c r="AX126" i="10" s="1"/>
  <c r="AZ126" i="10"/>
  <c r="AV127" i="10"/>
  <c r="AU127" i="10" s="1"/>
  <c r="AW127" i="10"/>
  <c r="AX127" i="10"/>
  <c r="AY127" i="10"/>
  <c r="AZ127" i="10"/>
  <c r="AV128" i="10"/>
  <c r="AU128" i="10" s="1"/>
  <c r="AW128" i="10"/>
  <c r="AY128" i="10"/>
  <c r="AX128" i="10" s="1"/>
  <c r="AZ128" i="10"/>
  <c r="AV129" i="10"/>
  <c r="AU129" i="10" s="1"/>
  <c r="AW129" i="10"/>
  <c r="AX129" i="10"/>
  <c r="AY129" i="10"/>
  <c r="AZ129" i="10"/>
  <c r="AV130" i="10"/>
  <c r="AU130" i="10" s="1"/>
  <c r="AW130" i="10"/>
  <c r="AY130" i="10"/>
  <c r="AX130" i="10" s="1"/>
  <c r="AZ130" i="10"/>
  <c r="AU131" i="10"/>
  <c r="AV131" i="10"/>
  <c r="AW131" i="10"/>
  <c r="AX131" i="10"/>
  <c r="AY131" i="10"/>
  <c r="AZ131" i="10"/>
  <c r="AV132" i="10"/>
  <c r="AU132" i="10" s="1"/>
  <c r="AW132" i="10"/>
  <c r="AY132" i="10"/>
  <c r="AX132" i="10" s="1"/>
  <c r="AZ132" i="10"/>
  <c r="AU133" i="10"/>
  <c r="AV133" i="10"/>
  <c r="AW133" i="10"/>
  <c r="AX133" i="10"/>
  <c r="AY133" i="10"/>
  <c r="AZ133" i="10"/>
  <c r="AV134" i="10"/>
  <c r="AU134" i="10" s="1"/>
  <c r="AW134" i="10"/>
  <c r="AY134" i="10"/>
  <c r="AX134" i="10" s="1"/>
  <c r="AZ134" i="10"/>
  <c r="AU135" i="10"/>
  <c r="AV135" i="10"/>
  <c r="AW135" i="10"/>
  <c r="AX135" i="10"/>
  <c r="AY135" i="10"/>
  <c r="AZ135" i="10"/>
  <c r="AU136" i="10"/>
  <c r="AV136" i="10"/>
  <c r="AW136" i="10"/>
  <c r="AY136" i="10"/>
  <c r="AX136" i="10" s="1"/>
  <c r="AZ136" i="10"/>
  <c r="AU137" i="10"/>
  <c r="AV137" i="10"/>
  <c r="AW137" i="10"/>
  <c r="AX137" i="10"/>
  <c r="AY137" i="10"/>
  <c r="AZ137" i="10"/>
  <c r="AV138" i="10"/>
  <c r="AU138" i="10" s="1"/>
  <c r="AW138" i="10"/>
  <c r="AY138" i="10"/>
  <c r="AX138" i="10" s="1"/>
  <c r="AZ138" i="10"/>
  <c r="AU139" i="10"/>
  <c r="AV139" i="10"/>
  <c r="AW139" i="10"/>
  <c r="AX139" i="10"/>
  <c r="AY139" i="10"/>
  <c r="AZ139" i="10"/>
  <c r="AV140" i="10"/>
  <c r="AU140" i="10" s="1"/>
  <c r="AW140" i="10"/>
  <c r="AY140" i="10"/>
  <c r="AX140" i="10" s="1"/>
  <c r="AZ140" i="10"/>
  <c r="AU141" i="10"/>
  <c r="AV141" i="10"/>
  <c r="AW141" i="10"/>
  <c r="AX141" i="10"/>
  <c r="AY141" i="10"/>
  <c r="AZ141" i="10"/>
  <c r="AV142" i="10"/>
  <c r="AU142" i="10" s="1"/>
  <c r="AW142" i="10"/>
  <c r="AY142" i="10"/>
  <c r="AX142" i="10" s="1"/>
  <c r="AZ142" i="10"/>
  <c r="AU143" i="10"/>
  <c r="AV143" i="10"/>
  <c r="AW143" i="10"/>
  <c r="AX143" i="10"/>
  <c r="AY143" i="10"/>
  <c r="AZ143" i="10"/>
  <c r="AU144" i="10"/>
  <c r="AV144" i="10"/>
  <c r="AW144" i="10"/>
  <c r="AY144" i="10"/>
  <c r="AX144" i="10" s="1"/>
  <c r="AZ144" i="10"/>
  <c r="AU145" i="10"/>
  <c r="AV145" i="10"/>
  <c r="AW145" i="10"/>
  <c r="AX145" i="10"/>
  <c r="AY145" i="10"/>
  <c r="AZ145" i="10"/>
  <c r="AV146" i="10"/>
  <c r="AU146" i="10" s="1"/>
  <c r="AW146" i="10"/>
  <c r="AY146" i="10"/>
  <c r="AX146" i="10" s="1"/>
  <c r="AZ146" i="10"/>
  <c r="AU147" i="10"/>
  <c r="AV147" i="10"/>
  <c r="AW147" i="10"/>
  <c r="AX147" i="10"/>
  <c r="AY147" i="10"/>
  <c r="AZ147" i="10"/>
  <c r="AV148" i="10"/>
  <c r="AU148" i="10" s="1"/>
  <c r="AW148" i="10"/>
  <c r="AY148" i="10"/>
  <c r="AX148" i="10" s="1"/>
  <c r="AZ148" i="10"/>
  <c r="AU149" i="10"/>
  <c r="AV149" i="10"/>
  <c r="AW149" i="10"/>
  <c r="AX149" i="10"/>
  <c r="AY149" i="10"/>
  <c r="AZ149" i="10"/>
  <c r="AV150" i="10"/>
  <c r="AU150" i="10" s="1"/>
  <c r="AW150" i="10"/>
  <c r="AY150" i="10"/>
  <c r="AX150" i="10" s="1"/>
  <c r="AZ150" i="10"/>
  <c r="AU151" i="10"/>
  <c r="AV151" i="10"/>
  <c r="AW151" i="10"/>
  <c r="AX151" i="10"/>
  <c r="AY151" i="10"/>
  <c r="AZ151" i="10"/>
  <c r="AU152" i="10"/>
  <c r="AV152" i="10"/>
  <c r="AW152" i="10"/>
  <c r="AY152" i="10"/>
  <c r="AX152" i="10" s="1"/>
  <c r="AZ152" i="10"/>
  <c r="AU153" i="10"/>
  <c r="AV153" i="10"/>
  <c r="AW153" i="10"/>
  <c r="AX153" i="10"/>
  <c r="AY153" i="10"/>
  <c r="AZ153" i="10"/>
  <c r="AV154" i="10"/>
  <c r="AU154" i="10" s="1"/>
  <c r="AW154" i="10"/>
  <c r="AY154" i="10"/>
  <c r="AX154" i="10" s="1"/>
  <c r="AZ154" i="10"/>
  <c r="AU155" i="10"/>
  <c r="AV155" i="10"/>
  <c r="AW155" i="10"/>
  <c r="AX155" i="10"/>
  <c r="AY155" i="10"/>
  <c r="AZ155" i="10"/>
  <c r="AV156" i="10"/>
  <c r="AU156" i="10" s="1"/>
  <c r="AW156" i="10"/>
  <c r="AY156" i="10"/>
  <c r="AX156" i="10" s="1"/>
  <c r="AZ156" i="10"/>
  <c r="AU157" i="10"/>
  <c r="AV157" i="10"/>
  <c r="AW157" i="10"/>
  <c r="AX157" i="10"/>
  <c r="AY157" i="10"/>
  <c r="AZ157" i="10"/>
  <c r="AV158" i="10"/>
  <c r="AU158" i="10" s="1"/>
  <c r="AW158" i="10"/>
  <c r="AY158" i="10"/>
  <c r="AX158" i="10" s="1"/>
  <c r="AZ158" i="10"/>
  <c r="AU159" i="10"/>
  <c r="AV159" i="10"/>
  <c r="AW159" i="10"/>
  <c r="AX159" i="10"/>
  <c r="AY159" i="10"/>
  <c r="AZ159" i="10"/>
  <c r="AU160" i="10"/>
  <c r="AV160" i="10"/>
  <c r="AW160" i="10"/>
  <c r="AY160" i="10"/>
  <c r="AX160" i="10" s="1"/>
  <c r="AZ160" i="10"/>
  <c r="AU161" i="10"/>
  <c r="AV161" i="10"/>
  <c r="AW161" i="10"/>
  <c r="AX161" i="10"/>
  <c r="AY161" i="10"/>
  <c r="AZ161" i="10"/>
  <c r="AZ4" i="10"/>
  <c r="AY4" i="10"/>
  <c r="AX4" i="10" s="1"/>
  <c r="AW4" i="10"/>
  <c r="AV4" i="10"/>
  <c r="AU4" i="10"/>
  <c r="L106" i="8" l="1"/>
  <c r="M106" i="8" s="1"/>
  <c r="L104" i="8"/>
  <c r="M104" i="8" s="1"/>
  <c r="L103" i="8"/>
  <c r="M103" i="8" s="1"/>
  <c r="L102" i="8"/>
  <c r="M102" i="8" s="1"/>
  <c r="L101" i="8"/>
  <c r="M101" i="8" s="1"/>
  <c r="L100" i="8"/>
  <c r="M100" i="8" s="1"/>
  <c r="L99" i="8"/>
  <c r="M99" i="8" s="1"/>
  <c r="L98" i="8"/>
  <c r="M98" i="8" s="1"/>
  <c r="M97" i="8"/>
  <c r="M96" i="8"/>
  <c r="AW184" i="9"/>
  <c r="AV184" i="9"/>
  <c r="AU184" i="9"/>
  <c r="AV182" i="9"/>
  <c r="AW182" i="9"/>
  <c r="AX182" i="9"/>
  <c r="AY182" i="9"/>
  <c r="AZ182" i="9"/>
  <c r="AU182" i="9"/>
  <c r="AY18" i="9"/>
  <c r="AX18" i="9" s="1"/>
  <c r="AZ18" i="9"/>
  <c r="AY17" i="9"/>
  <c r="AV5" i="9"/>
  <c r="AU5" i="9" s="1"/>
  <c r="AW5" i="9"/>
  <c r="AY5" i="9"/>
  <c r="AX5" i="9" s="1"/>
  <c r="AZ5" i="9"/>
  <c r="AV6" i="9"/>
  <c r="AU6" i="9" s="1"/>
  <c r="AW6" i="9"/>
  <c r="AY6" i="9"/>
  <c r="AX6" i="9" s="1"/>
  <c r="AZ6" i="9"/>
  <c r="AV7" i="9"/>
  <c r="AU7" i="9" s="1"/>
  <c r="AW7" i="9"/>
  <c r="AX7" i="9"/>
  <c r="AY7" i="9"/>
  <c r="AZ7" i="9"/>
  <c r="AV8" i="9"/>
  <c r="AU8" i="9" s="1"/>
  <c r="AW8" i="9"/>
  <c r="AY8" i="9"/>
  <c r="AX8" i="9" s="1"/>
  <c r="AZ8" i="9"/>
  <c r="AV9" i="9"/>
  <c r="AU9" i="9" s="1"/>
  <c r="AW9" i="9"/>
  <c r="AX9" i="9"/>
  <c r="AY9" i="9"/>
  <c r="AZ9" i="9"/>
  <c r="AV10" i="9"/>
  <c r="AU10" i="9" s="1"/>
  <c r="AW10" i="9"/>
  <c r="AY10" i="9"/>
  <c r="AX10" i="9" s="1"/>
  <c r="AZ10" i="9"/>
  <c r="AV11" i="9"/>
  <c r="AU11" i="9" s="1"/>
  <c r="AW11" i="9"/>
  <c r="AX11" i="9"/>
  <c r="AY11" i="9"/>
  <c r="AZ11" i="9"/>
  <c r="AV12" i="9"/>
  <c r="AU12" i="9" s="1"/>
  <c r="AW12" i="9"/>
  <c r="AY12" i="9"/>
  <c r="AX12" i="9" s="1"/>
  <c r="AZ12" i="9"/>
  <c r="AV13" i="9"/>
  <c r="AU13" i="9" s="1"/>
  <c r="AW13" i="9"/>
  <c r="AX13" i="9"/>
  <c r="AY13" i="9"/>
  <c r="AZ13" i="9"/>
  <c r="AV14" i="9"/>
  <c r="AU14" i="9" s="1"/>
  <c r="AW14" i="9"/>
  <c r="AY14" i="9"/>
  <c r="AX14" i="9" s="1"/>
  <c r="AZ14" i="9"/>
  <c r="AV15" i="9"/>
  <c r="AU15" i="9" s="1"/>
  <c r="AW15" i="9"/>
  <c r="AX15" i="9"/>
  <c r="AY15" i="9"/>
  <c r="AZ15" i="9"/>
  <c r="AV16" i="9"/>
  <c r="AU16" i="9" s="1"/>
  <c r="AW16" i="9"/>
  <c r="AY16" i="9"/>
  <c r="AX16" i="9" s="1"/>
  <c r="AZ16" i="9"/>
  <c r="AV17" i="9"/>
  <c r="AU17" i="9" s="1"/>
  <c r="AW17" i="9"/>
  <c r="AX17" i="9"/>
  <c r="AZ17" i="9"/>
  <c r="AV18" i="9"/>
  <c r="AU18" i="9" s="1"/>
  <c r="AW18" i="9"/>
  <c r="AV19" i="9"/>
  <c r="AU19" i="9" s="1"/>
  <c r="AW19" i="9"/>
  <c r="AY19" i="9"/>
  <c r="AX19" i="9" s="1"/>
  <c r="AZ19" i="9"/>
  <c r="AV20" i="9"/>
  <c r="AU20" i="9" s="1"/>
  <c r="AW20" i="9"/>
  <c r="AX20" i="9"/>
  <c r="AY20" i="9"/>
  <c r="AZ20" i="9"/>
  <c r="AV21" i="9"/>
  <c r="AU21" i="9" s="1"/>
  <c r="AW21" i="9"/>
  <c r="AY21" i="9"/>
  <c r="AX21" i="9" s="1"/>
  <c r="AZ21" i="9"/>
  <c r="AV22" i="9"/>
  <c r="AU22" i="9" s="1"/>
  <c r="AW22" i="9"/>
  <c r="AY22" i="9"/>
  <c r="AX22" i="9" s="1"/>
  <c r="AZ22" i="9"/>
  <c r="AV23" i="9"/>
  <c r="AU23" i="9" s="1"/>
  <c r="AW23" i="9"/>
  <c r="AY23" i="9"/>
  <c r="AX23" i="9" s="1"/>
  <c r="AZ23" i="9"/>
  <c r="AV24" i="9"/>
  <c r="AU24" i="9" s="1"/>
  <c r="AW24" i="9"/>
  <c r="AY24" i="9"/>
  <c r="AX24" i="9" s="1"/>
  <c r="AZ24" i="9"/>
  <c r="AV25" i="9"/>
  <c r="AU25" i="9" s="1"/>
  <c r="AW25" i="9"/>
  <c r="AY25" i="9"/>
  <c r="AX25" i="9" s="1"/>
  <c r="AZ25" i="9"/>
  <c r="AV26" i="9"/>
  <c r="AU26" i="9" s="1"/>
  <c r="AW26" i="9"/>
  <c r="AY26" i="9"/>
  <c r="AX26" i="9" s="1"/>
  <c r="AZ26" i="9"/>
  <c r="AV27" i="9"/>
  <c r="AU27" i="9" s="1"/>
  <c r="AW27" i="9"/>
  <c r="AY27" i="9"/>
  <c r="AX27" i="9" s="1"/>
  <c r="AZ27" i="9"/>
  <c r="AV28" i="9"/>
  <c r="AU28" i="9" s="1"/>
  <c r="AW28" i="9"/>
  <c r="AY28" i="9"/>
  <c r="AX28" i="9" s="1"/>
  <c r="AZ28" i="9"/>
  <c r="AV29" i="9"/>
  <c r="AU29" i="9" s="1"/>
  <c r="AY29" i="9"/>
  <c r="AX29" i="9" s="1"/>
  <c r="AZ29" i="9"/>
  <c r="AV30" i="9"/>
  <c r="AU30" i="9" s="1"/>
  <c r="AY30" i="9"/>
  <c r="AX30" i="9" s="1"/>
  <c r="AZ30" i="9"/>
  <c r="AV31" i="9"/>
  <c r="AU31" i="9" s="1"/>
  <c r="AY31" i="9"/>
  <c r="AX31" i="9" s="1"/>
  <c r="AZ31" i="9"/>
  <c r="AV32" i="9"/>
  <c r="AU32" i="9" s="1"/>
  <c r="AY32" i="9"/>
  <c r="AX32" i="9" s="1"/>
  <c r="AZ32" i="9"/>
  <c r="AV33" i="9"/>
  <c r="AU33" i="9" s="1"/>
  <c r="AW33" i="9"/>
  <c r="AY33" i="9"/>
  <c r="AX33" i="9" s="1"/>
  <c r="AZ33" i="9"/>
  <c r="AV34" i="9"/>
  <c r="AU34" i="9" s="1"/>
  <c r="AW34" i="9"/>
  <c r="AY34" i="9"/>
  <c r="AX34" i="9" s="1"/>
  <c r="AZ34" i="9"/>
  <c r="AV35" i="9"/>
  <c r="AU35" i="9" s="1"/>
  <c r="AW35" i="9"/>
  <c r="AX35" i="9"/>
  <c r="AY35" i="9"/>
  <c r="AZ35" i="9"/>
  <c r="AV36" i="9"/>
  <c r="AU36" i="9" s="1"/>
  <c r="AW36" i="9"/>
  <c r="AY36" i="9"/>
  <c r="AX36" i="9" s="1"/>
  <c r="AZ36" i="9"/>
  <c r="AV37" i="9"/>
  <c r="AU37" i="9" s="1"/>
  <c r="AW37" i="9"/>
  <c r="AY37" i="9"/>
  <c r="AX37" i="9" s="1"/>
  <c r="AZ37" i="9"/>
  <c r="AV38" i="9"/>
  <c r="AU38" i="9" s="1"/>
  <c r="AW38" i="9"/>
  <c r="AY38" i="9"/>
  <c r="AX38" i="9" s="1"/>
  <c r="AZ38" i="9"/>
  <c r="AV39" i="9"/>
  <c r="AU39" i="9" s="1"/>
  <c r="AW39" i="9"/>
  <c r="AY39" i="9"/>
  <c r="AX39" i="9" s="1"/>
  <c r="AZ39" i="9"/>
  <c r="AV40" i="9"/>
  <c r="AU40" i="9" s="1"/>
  <c r="AW40" i="9"/>
  <c r="AY40" i="9"/>
  <c r="AX40" i="9" s="1"/>
  <c r="AZ40" i="9"/>
  <c r="AV41" i="9"/>
  <c r="AU41" i="9" s="1"/>
  <c r="AW41" i="9"/>
  <c r="AY41" i="9"/>
  <c r="AX41" i="9" s="1"/>
  <c r="AZ41" i="9"/>
  <c r="AV42" i="9"/>
  <c r="AU42" i="9" s="1"/>
  <c r="AW42" i="9"/>
  <c r="AY42" i="9"/>
  <c r="AX42" i="9" s="1"/>
  <c r="AZ42" i="9"/>
  <c r="AV43" i="9"/>
  <c r="AU43" i="9" s="1"/>
  <c r="AW43" i="9"/>
  <c r="AX43" i="9"/>
  <c r="AY43" i="9"/>
  <c r="AZ43" i="9"/>
  <c r="AV44" i="9"/>
  <c r="AU44" i="9" s="1"/>
  <c r="AW44" i="9"/>
  <c r="AY44" i="9"/>
  <c r="AX44" i="9" s="1"/>
  <c r="AZ44" i="9"/>
  <c r="AV45" i="9"/>
  <c r="AU45" i="9" s="1"/>
  <c r="AW45" i="9"/>
  <c r="AX45" i="9"/>
  <c r="AY45" i="9"/>
  <c r="AZ45" i="9"/>
  <c r="AV46" i="9"/>
  <c r="AU46" i="9" s="1"/>
  <c r="AW46" i="9"/>
  <c r="AY46" i="9"/>
  <c r="AX46" i="9" s="1"/>
  <c r="AZ46" i="9"/>
  <c r="AV47" i="9"/>
  <c r="AU47" i="9" s="1"/>
  <c r="AW47" i="9"/>
  <c r="AY47" i="9"/>
  <c r="AX47" i="9" s="1"/>
  <c r="AZ47" i="9"/>
  <c r="AV48" i="9"/>
  <c r="AU48" i="9" s="1"/>
  <c r="AW48" i="9"/>
  <c r="AY48" i="9"/>
  <c r="AX48" i="9" s="1"/>
  <c r="AZ48" i="9"/>
  <c r="AV49" i="9"/>
  <c r="AU49" i="9" s="1"/>
  <c r="AW49" i="9"/>
  <c r="AY49" i="9"/>
  <c r="AX49" i="9" s="1"/>
  <c r="AZ49" i="9"/>
  <c r="AV50" i="9"/>
  <c r="AU50" i="9" s="1"/>
  <c r="AW50" i="9"/>
  <c r="AY50" i="9"/>
  <c r="AX50" i="9" s="1"/>
  <c r="AZ50" i="9"/>
  <c r="AV51" i="9"/>
  <c r="AU51" i="9" s="1"/>
  <c r="AW51" i="9"/>
  <c r="AX51" i="9"/>
  <c r="AY51" i="9"/>
  <c r="AZ51" i="9"/>
  <c r="AV52" i="9"/>
  <c r="AU52" i="9" s="1"/>
  <c r="AW52" i="9"/>
  <c r="AY52" i="9"/>
  <c r="AX52" i="9" s="1"/>
  <c r="AZ52" i="9"/>
  <c r="AV53" i="9"/>
  <c r="AU53" i="9" s="1"/>
  <c r="AW53" i="9"/>
  <c r="AX53" i="9"/>
  <c r="AY53" i="9"/>
  <c r="AZ53" i="9"/>
  <c r="AV54" i="9"/>
  <c r="AU54" i="9" s="1"/>
  <c r="AW54" i="9"/>
  <c r="AY54" i="9"/>
  <c r="AX54" i="9" s="1"/>
  <c r="AZ54" i="9"/>
  <c r="AV55" i="9"/>
  <c r="AU55" i="9" s="1"/>
  <c r="AW55" i="9"/>
  <c r="AY55" i="9"/>
  <c r="AX55" i="9" s="1"/>
  <c r="AZ55" i="9"/>
  <c r="AV56" i="9"/>
  <c r="AU56" i="9" s="1"/>
  <c r="AW56" i="9"/>
  <c r="AY56" i="9"/>
  <c r="AX56" i="9" s="1"/>
  <c r="AZ56" i="9"/>
  <c r="AV57" i="9"/>
  <c r="AU57" i="9" s="1"/>
  <c r="AW57" i="9"/>
  <c r="AY57" i="9"/>
  <c r="AX57" i="9" s="1"/>
  <c r="AZ57" i="9"/>
  <c r="AV58" i="9"/>
  <c r="AU58" i="9" s="1"/>
  <c r="AW58" i="9"/>
  <c r="AY58" i="9"/>
  <c r="AX58" i="9" s="1"/>
  <c r="AZ58" i="9"/>
  <c r="AV59" i="9"/>
  <c r="AU59" i="9" s="1"/>
  <c r="AW59" i="9"/>
  <c r="AX59" i="9"/>
  <c r="AY59" i="9"/>
  <c r="AZ59" i="9"/>
  <c r="AV60" i="9"/>
  <c r="AU60" i="9" s="1"/>
  <c r="AW60" i="9"/>
  <c r="AY60" i="9"/>
  <c r="AX60" i="9" s="1"/>
  <c r="AZ60" i="9"/>
  <c r="AV61" i="9"/>
  <c r="AU61" i="9" s="1"/>
  <c r="AW61" i="9"/>
  <c r="AX61" i="9"/>
  <c r="AY61" i="9"/>
  <c r="AZ61" i="9"/>
  <c r="AV62" i="9"/>
  <c r="AU62" i="9" s="1"/>
  <c r="AW62" i="9"/>
  <c r="AY62" i="9"/>
  <c r="AX62" i="9" s="1"/>
  <c r="AZ62" i="9"/>
  <c r="AV63" i="9"/>
  <c r="AU63" i="9" s="1"/>
  <c r="AW63" i="9"/>
  <c r="AY63" i="9"/>
  <c r="AX63" i="9" s="1"/>
  <c r="AZ63" i="9"/>
  <c r="AV64" i="9"/>
  <c r="AU64" i="9" s="1"/>
  <c r="AW64" i="9"/>
  <c r="AY64" i="9"/>
  <c r="AX64" i="9" s="1"/>
  <c r="AZ64" i="9"/>
  <c r="AV65" i="9"/>
  <c r="AU65" i="9" s="1"/>
  <c r="AW65" i="9"/>
  <c r="AY65" i="9"/>
  <c r="AX65" i="9" s="1"/>
  <c r="AZ65" i="9"/>
  <c r="AV66" i="9"/>
  <c r="AU66" i="9" s="1"/>
  <c r="AW66" i="9"/>
  <c r="AY66" i="9"/>
  <c r="AX66" i="9" s="1"/>
  <c r="AZ66" i="9"/>
  <c r="AV67" i="9"/>
  <c r="AU67" i="9" s="1"/>
  <c r="AW67" i="9"/>
  <c r="AX67" i="9"/>
  <c r="AY67" i="9"/>
  <c r="AZ67" i="9"/>
  <c r="AV68" i="9"/>
  <c r="AU68" i="9" s="1"/>
  <c r="AW68" i="9"/>
  <c r="AY68" i="9"/>
  <c r="AX68" i="9" s="1"/>
  <c r="AZ68" i="9"/>
  <c r="AV69" i="9"/>
  <c r="AU69" i="9" s="1"/>
  <c r="AW69" i="9"/>
  <c r="AX69" i="9"/>
  <c r="AY69" i="9"/>
  <c r="AZ69" i="9"/>
  <c r="AV70" i="9"/>
  <c r="AU70" i="9" s="1"/>
  <c r="AW70" i="9"/>
  <c r="AY70" i="9"/>
  <c r="AX70" i="9" s="1"/>
  <c r="AZ70" i="9"/>
  <c r="AV71" i="9"/>
  <c r="AU71" i="9" s="1"/>
  <c r="AW71" i="9"/>
  <c r="AY71" i="9"/>
  <c r="AX71" i="9" s="1"/>
  <c r="AZ71" i="9"/>
  <c r="AV72" i="9"/>
  <c r="AU72" i="9" s="1"/>
  <c r="AW72" i="9"/>
  <c r="AY72" i="9"/>
  <c r="AX72" i="9" s="1"/>
  <c r="AZ72" i="9"/>
  <c r="AV73" i="9"/>
  <c r="AU73" i="9" s="1"/>
  <c r="AW73" i="9"/>
  <c r="AY73" i="9"/>
  <c r="AX73" i="9" s="1"/>
  <c r="AZ73" i="9"/>
  <c r="AV74" i="9"/>
  <c r="AU74" i="9" s="1"/>
  <c r="AW74" i="9"/>
  <c r="AY74" i="9"/>
  <c r="AX74" i="9" s="1"/>
  <c r="AZ74" i="9"/>
  <c r="AV75" i="9"/>
  <c r="AU75" i="9" s="1"/>
  <c r="AW75" i="9"/>
  <c r="AY75" i="9"/>
  <c r="AX75" i="9" s="1"/>
  <c r="AZ75" i="9"/>
  <c r="AV76" i="9"/>
  <c r="AU76" i="9" s="1"/>
  <c r="AW76" i="9"/>
  <c r="AY76" i="9"/>
  <c r="AX76" i="9" s="1"/>
  <c r="AZ76" i="9"/>
  <c r="AV77" i="9"/>
  <c r="AU77" i="9" s="1"/>
  <c r="AW77" i="9"/>
  <c r="AX77" i="9"/>
  <c r="AY77" i="9"/>
  <c r="AZ77" i="9"/>
  <c r="AV78" i="9"/>
  <c r="AU78" i="9" s="1"/>
  <c r="AW78" i="9"/>
  <c r="AY78" i="9"/>
  <c r="AX78" i="9" s="1"/>
  <c r="AZ78" i="9"/>
  <c r="AV79" i="9"/>
  <c r="AU79" i="9" s="1"/>
  <c r="AW79" i="9"/>
  <c r="AY79" i="9"/>
  <c r="AX79" i="9" s="1"/>
  <c r="AZ79" i="9"/>
  <c r="AV80" i="9"/>
  <c r="AU80" i="9" s="1"/>
  <c r="AW80" i="9"/>
  <c r="AY80" i="9"/>
  <c r="AX80" i="9" s="1"/>
  <c r="AZ80" i="9"/>
  <c r="AV81" i="9"/>
  <c r="AU81" i="9" s="1"/>
  <c r="AW81" i="9"/>
  <c r="AY81" i="9"/>
  <c r="AX81" i="9" s="1"/>
  <c r="AZ81" i="9"/>
  <c r="AV82" i="9"/>
  <c r="AU82" i="9" s="1"/>
  <c r="AW82" i="9"/>
  <c r="AY82" i="9"/>
  <c r="AX82" i="9" s="1"/>
  <c r="AZ82" i="9"/>
  <c r="AV83" i="9"/>
  <c r="AU83" i="9" s="1"/>
  <c r="AW83" i="9"/>
  <c r="AX83" i="9"/>
  <c r="AY83" i="9"/>
  <c r="AZ83" i="9"/>
  <c r="AV84" i="9"/>
  <c r="AU84" i="9" s="1"/>
  <c r="AW84" i="9"/>
  <c r="AY84" i="9"/>
  <c r="AX84" i="9" s="1"/>
  <c r="AZ84" i="9"/>
  <c r="AV85" i="9"/>
  <c r="AU85" i="9" s="1"/>
  <c r="AW85" i="9"/>
  <c r="AY85" i="9"/>
  <c r="AX85" i="9" s="1"/>
  <c r="AZ85" i="9"/>
  <c r="AV86" i="9"/>
  <c r="AU86" i="9" s="1"/>
  <c r="AW86" i="9"/>
  <c r="AY86" i="9"/>
  <c r="AX86" i="9" s="1"/>
  <c r="AZ86" i="9"/>
  <c r="AV87" i="9"/>
  <c r="AU87" i="9" s="1"/>
  <c r="AW87" i="9"/>
  <c r="AY87" i="9"/>
  <c r="AX87" i="9" s="1"/>
  <c r="AZ87" i="9"/>
  <c r="AV88" i="9"/>
  <c r="AU88" i="9" s="1"/>
  <c r="AW88" i="9"/>
  <c r="AY88" i="9"/>
  <c r="AX88" i="9" s="1"/>
  <c r="AZ88" i="9"/>
  <c r="AV89" i="9"/>
  <c r="AU89" i="9" s="1"/>
  <c r="AW89" i="9"/>
  <c r="AY89" i="9"/>
  <c r="AX89" i="9" s="1"/>
  <c r="AZ89" i="9"/>
  <c r="AV90" i="9"/>
  <c r="AU90" i="9" s="1"/>
  <c r="AW90" i="9"/>
  <c r="AY90" i="9"/>
  <c r="AX90" i="9" s="1"/>
  <c r="AZ90" i="9"/>
  <c r="AV91" i="9"/>
  <c r="AU91" i="9" s="1"/>
  <c r="AW91" i="9"/>
  <c r="AX91" i="9"/>
  <c r="AY91" i="9"/>
  <c r="AZ91" i="9"/>
  <c r="AV92" i="9"/>
  <c r="AU92" i="9" s="1"/>
  <c r="AW92" i="9"/>
  <c r="AY92" i="9"/>
  <c r="AX92" i="9" s="1"/>
  <c r="AZ92" i="9"/>
  <c r="AV93" i="9"/>
  <c r="AU93" i="9" s="1"/>
  <c r="AW93" i="9"/>
  <c r="AX93" i="9"/>
  <c r="AY93" i="9"/>
  <c r="AZ93" i="9"/>
  <c r="AV94" i="9"/>
  <c r="AU94" i="9" s="1"/>
  <c r="AW94" i="9"/>
  <c r="AY94" i="9"/>
  <c r="AX94" i="9" s="1"/>
  <c r="AZ94" i="9"/>
  <c r="AV95" i="9"/>
  <c r="AU95" i="9" s="1"/>
  <c r="AW95" i="9"/>
  <c r="AY95" i="9"/>
  <c r="AX95" i="9" s="1"/>
  <c r="AZ95" i="9"/>
  <c r="AV96" i="9"/>
  <c r="AU96" i="9" s="1"/>
  <c r="AW96" i="9"/>
  <c r="AY96" i="9"/>
  <c r="AX96" i="9" s="1"/>
  <c r="AZ96" i="9"/>
  <c r="AV97" i="9"/>
  <c r="AU97" i="9" s="1"/>
  <c r="AW97" i="9"/>
  <c r="AY97" i="9"/>
  <c r="AX97" i="9" s="1"/>
  <c r="AZ97" i="9"/>
  <c r="AV98" i="9"/>
  <c r="AU98" i="9" s="1"/>
  <c r="AW98" i="9"/>
  <c r="AY98" i="9"/>
  <c r="AX98" i="9" s="1"/>
  <c r="AZ98" i="9"/>
  <c r="AV99" i="9"/>
  <c r="AU99" i="9" s="1"/>
  <c r="AW99" i="9"/>
  <c r="AX99" i="9"/>
  <c r="AY99" i="9"/>
  <c r="AZ99" i="9"/>
  <c r="AV100" i="9"/>
  <c r="AU100" i="9" s="1"/>
  <c r="AW100" i="9"/>
  <c r="AY100" i="9"/>
  <c r="AX100" i="9" s="1"/>
  <c r="AZ100" i="9"/>
  <c r="AV101" i="9"/>
  <c r="AU101" i="9" s="1"/>
  <c r="AW101" i="9"/>
  <c r="AX101" i="9"/>
  <c r="AY101" i="9"/>
  <c r="AZ101" i="9"/>
  <c r="AV102" i="9"/>
  <c r="AU102" i="9" s="1"/>
  <c r="AW102" i="9"/>
  <c r="AY102" i="9"/>
  <c r="AX102" i="9" s="1"/>
  <c r="AZ102" i="9"/>
  <c r="AV103" i="9"/>
  <c r="AU103" i="9" s="1"/>
  <c r="AW103" i="9"/>
  <c r="AY103" i="9"/>
  <c r="AX103" i="9" s="1"/>
  <c r="AZ103" i="9"/>
  <c r="AV104" i="9"/>
  <c r="AU104" i="9" s="1"/>
  <c r="AW104" i="9"/>
  <c r="AY104" i="9"/>
  <c r="AX104" i="9" s="1"/>
  <c r="AZ104" i="9"/>
  <c r="AV105" i="9"/>
  <c r="AU105" i="9" s="1"/>
  <c r="AW105" i="9"/>
  <c r="AY105" i="9"/>
  <c r="AX105" i="9" s="1"/>
  <c r="AZ105" i="9"/>
  <c r="AV106" i="9"/>
  <c r="AU106" i="9" s="1"/>
  <c r="AW106" i="9"/>
  <c r="AY106" i="9"/>
  <c r="AX106" i="9" s="1"/>
  <c r="AZ106" i="9"/>
  <c r="AV107" i="9"/>
  <c r="AU107" i="9" s="1"/>
  <c r="AW107" i="9"/>
  <c r="AY107" i="9"/>
  <c r="AX107" i="9" s="1"/>
  <c r="AZ107" i="9"/>
  <c r="AV108" i="9"/>
  <c r="AU108" i="9" s="1"/>
  <c r="AW108" i="9"/>
  <c r="AY108" i="9"/>
  <c r="AX108" i="9" s="1"/>
  <c r="AZ108" i="9"/>
  <c r="AV109" i="9"/>
  <c r="AU109" i="9" s="1"/>
  <c r="AW109" i="9"/>
  <c r="AX109" i="9"/>
  <c r="AY109" i="9"/>
  <c r="AZ109" i="9"/>
  <c r="AV110" i="9"/>
  <c r="AU110" i="9" s="1"/>
  <c r="AW110" i="9"/>
  <c r="AY110" i="9"/>
  <c r="AX110" i="9" s="1"/>
  <c r="AZ110" i="9"/>
  <c r="AV111" i="9"/>
  <c r="AU111" i="9" s="1"/>
  <c r="AW111" i="9"/>
  <c r="AY111" i="9"/>
  <c r="AX111" i="9" s="1"/>
  <c r="AZ111" i="9"/>
  <c r="AV112" i="9"/>
  <c r="AU112" i="9" s="1"/>
  <c r="AW112" i="9"/>
  <c r="AY112" i="9"/>
  <c r="AX112" i="9" s="1"/>
  <c r="AZ112" i="9"/>
  <c r="AV113" i="9"/>
  <c r="AU113" i="9" s="1"/>
  <c r="AW113" i="9"/>
  <c r="AY113" i="9"/>
  <c r="AX113" i="9" s="1"/>
  <c r="AZ113" i="9"/>
  <c r="AV114" i="9"/>
  <c r="AU114" i="9" s="1"/>
  <c r="AW114" i="9"/>
  <c r="AY114" i="9"/>
  <c r="AX114" i="9" s="1"/>
  <c r="AZ114" i="9"/>
  <c r="AV115" i="9"/>
  <c r="AU115" i="9" s="1"/>
  <c r="AW115" i="9"/>
  <c r="AX115" i="9"/>
  <c r="AY115" i="9"/>
  <c r="AZ115" i="9"/>
  <c r="AV116" i="9"/>
  <c r="AU116" i="9" s="1"/>
  <c r="AW116" i="9"/>
  <c r="AY116" i="9"/>
  <c r="AX116" i="9" s="1"/>
  <c r="AZ116" i="9"/>
  <c r="AV117" i="9"/>
  <c r="AU117" i="9" s="1"/>
  <c r="AW117" i="9"/>
  <c r="AX117" i="9"/>
  <c r="AY117" i="9"/>
  <c r="AZ117" i="9"/>
  <c r="AV118" i="9"/>
  <c r="AU118" i="9" s="1"/>
  <c r="AW118" i="9"/>
  <c r="AY118" i="9"/>
  <c r="AX118" i="9" s="1"/>
  <c r="AZ118" i="9"/>
  <c r="AV119" i="9"/>
  <c r="AU119" i="9" s="1"/>
  <c r="AW119" i="9"/>
  <c r="AY119" i="9"/>
  <c r="AX119" i="9" s="1"/>
  <c r="AZ119" i="9"/>
  <c r="AV120" i="9"/>
  <c r="AU120" i="9" s="1"/>
  <c r="AW120" i="9"/>
  <c r="AY120" i="9"/>
  <c r="AX120" i="9" s="1"/>
  <c r="AZ120" i="9"/>
  <c r="AV121" i="9"/>
  <c r="AU121" i="9" s="1"/>
  <c r="AW121" i="9"/>
  <c r="AY121" i="9"/>
  <c r="AX121" i="9" s="1"/>
  <c r="AZ121" i="9"/>
  <c r="AV122" i="9"/>
  <c r="AU122" i="9" s="1"/>
  <c r="AW122" i="9"/>
  <c r="AY122" i="9"/>
  <c r="AX122" i="9" s="1"/>
  <c r="AZ122" i="9"/>
  <c r="AV123" i="9"/>
  <c r="AU123" i="9" s="1"/>
  <c r="AW123" i="9"/>
  <c r="AX123" i="9"/>
  <c r="AY123" i="9"/>
  <c r="AZ123" i="9"/>
  <c r="AV124" i="9"/>
  <c r="AU124" i="9" s="1"/>
  <c r="AW124" i="9"/>
  <c r="AY124" i="9"/>
  <c r="AX124" i="9" s="1"/>
  <c r="AZ124" i="9"/>
  <c r="AV125" i="9"/>
  <c r="AU125" i="9" s="1"/>
  <c r="AW125" i="9"/>
  <c r="AX125" i="9"/>
  <c r="AY125" i="9"/>
  <c r="AZ125" i="9"/>
  <c r="AV126" i="9"/>
  <c r="AU126" i="9" s="1"/>
  <c r="AW126" i="9"/>
  <c r="AY126" i="9"/>
  <c r="AX126" i="9" s="1"/>
  <c r="AZ126" i="9"/>
  <c r="AV127" i="9"/>
  <c r="AU127" i="9" s="1"/>
  <c r="AW127" i="9"/>
  <c r="AY127" i="9"/>
  <c r="AX127" i="9" s="1"/>
  <c r="AZ127" i="9"/>
  <c r="AV128" i="9"/>
  <c r="AU128" i="9" s="1"/>
  <c r="AW128" i="9"/>
  <c r="AY128" i="9"/>
  <c r="AX128" i="9" s="1"/>
  <c r="AZ128" i="9"/>
  <c r="AV129" i="9"/>
  <c r="AU129" i="9" s="1"/>
  <c r="AW129" i="9"/>
  <c r="AY129" i="9"/>
  <c r="AX129" i="9" s="1"/>
  <c r="AZ129" i="9"/>
  <c r="AV130" i="9"/>
  <c r="AU130" i="9" s="1"/>
  <c r="AW130" i="9"/>
  <c r="AY130" i="9"/>
  <c r="AX130" i="9" s="1"/>
  <c r="AZ130" i="9"/>
  <c r="AV131" i="9"/>
  <c r="AU131" i="9" s="1"/>
  <c r="AW131" i="9"/>
  <c r="AX131" i="9"/>
  <c r="AY131" i="9"/>
  <c r="AZ131" i="9"/>
  <c r="AV132" i="9"/>
  <c r="AU132" i="9" s="1"/>
  <c r="AW132" i="9"/>
  <c r="AY132" i="9"/>
  <c r="AX132" i="9" s="1"/>
  <c r="AZ132" i="9"/>
  <c r="AV133" i="9"/>
  <c r="AU133" i="9" s="1"/>
  <c r="AW133" i="9"/>
  <c r="AX133" i="9"/>
  <c r="AY133" i="9"/>
  <c r="AZ133" i="9"/>
  <c r="AV134" i="9"/>
  <c r="AU134" i="9" s="1"/>
  <c r="AW134" i="9"/>
  <c r="AY134" i="9"/>
  <c r="AX134" i="9" s="1"/>
  <c r="AZ134" i="9"/>
  <c r="AV135" i="9"/>
  <c r="AU135" i="9" s="1"/>
  <c r="AW135" i="9"/>
  <c r="AY135" i="9"/>
  <c r="AX135" i="9" s="1"/>
  <c r="AZ135" i="9"/>
  <c r="AV136" i="9"/>
  <c r="AU136" i="9" s="1"/>
  <c r="AW136" i="9"/>
  <c r="AY136" i="9"/>
  <c r="AX136" i="9" s="1"/>
  <c r="AZ136" i="9"/>
  <c r="AV137" i="9"/>
  <c r="AU137" i="9" s="1"/>
  <c r="AW137" i="9"/>
  <c r="AY137" i="9"/>
  <c r="AX137" i="9" s="1"/>
  <c r="AZ137" i="9"/>
  <c r="AV138" i="9"/>
  <c r="AU138" i="9" s="1"/>
  <c r="AW138" i="9"/>
  <c r="AY138" i="9"/>
  <c r="AX138" i="9" s="1"/>
  <c r="AZ138" i="9"/>
  <c r="AV139" i="9"/>
  <c r="AU139" i="9" s="1"/>
  <c r="AW139" i="9"/>
  <c r="AX139" i="9"/>
  <c r="AY139" i="9"/>
  <c r="AZ139" i="9"/>
  <c r="AV140" i="9"/>
  <c r="AU140" i="9" s="1"/>
  <c r="AW140" i="9"/>
  <c r="AY140" i="9"/>
  <c r="AX140" i="9" s="1"/>
  <c r="AZ140" i="9"/>
  <c r="AV141" i="9"/>
  <c r="AU141" i="9" s="1"/>
  <c r="AW141" i="9"/>
  <c r="AX141" i="9"/>
  <c r="AY141" i="9"/>
  <c r="AZ141" i="9"/>
  <c r="AV142" i="9"/>
  <c r="AU142" i="9" s="1"/>
  <c r="AW142" i="9"/>
  <c r="AY142" i="9"/>
  <c r="AX142" i="9" s="1"/>
  <c r="AZ142" i="9"/>
  <c r="AV143" i="9"/>
  <c r="AU143" i="9" s="1"/>
  <c r="AW143" i="9"/>
  <c r="AY143" i="9"/>
  <c r="AX143" i="9" s="1"/>
  <c r="AZ143" i="9"/>
  <c r="AV144" i="9"/>
  <c r="AU144" i="9" s="1"/>
  <c r="AW144" i="9"/>
  <c r="AY144" i="9"/>
  <c r="AX144" i="9" s="1"/>
  <c r="AZ144" i="9"/>
  <c r="AV145" i="9"/>
  <c r="AU145" i="9" s="1"/>
  <c r="AW145" i="9"/>
  <c r="AY145" i="9"/>
  <c r="AX145" i="9" s="1"/>
  <c r="AZ145" i="9"/>
  <c r="AV146" i="9"/>
  <c r="AU146" i="9" s="1"/>
  <c r="AW146" i="9"/>
  <c r="AY146" i="9"/>
  <c r="AX146" i="9" s="1"/>
  <c r="AZ146" i="9"/>
  <c r="AV147" i="9"/>
  <c r="AU147" i="9" s="1"/>
  <c r="AW147" i="9"/>
  <c r="AX147" i="9"/>
  <c r="AY147" i="9"/>
  <c r="AZ147" i="9"/>
  <c r="AV148" i="9"/>
  <c r="AU148" i="9" s="1"/>
  <c r="AW148" i="9"/>
  <c r="AY148" i="9"/>
  <c r="AX148" i="9" s="1"/>
  <c r="AZ148" i="9"/>
  <c r="AV149" i="9"/>
  <c r="AU149" i="9" s="1"/>
  <c r="AW149" i="9"/>
  <c r="AX149" i="9"/>
  <c r="AY149" i="9"/>
  <c r="AZ149" i="9"/>
  <c r="AV150" i="9"/>
  <c r="AU150" i="9" s="1"/>
  <c r="AW150" i="9"/>
  <c r="AY150" i="9"/>
  <c r="AX150" i="9" s="1"/>
  <c r="AZ150" i="9"/>
  <c r="AV151" i="9"/>
  <c r="AU151" i="9" s="1"/>
  <c r="AW151" i="9"/>
  <c r="AY151" i="9"/>
  <c r="AX151" i="9" s="1"/>
  <c r="AZ151" i="9"/>
  <c r="AV152" i="9"/>
  <c r="AU152" i="9" s="1"/>
  <c r="AW152" i="9"/>
  <c r="AY152" i="9"/>
  <c r="AX152" i="9" s="1"/>
  <c r="AZ152" i="9"/>
  <c r="AV153" i="9"/>
  <c r="AU153" i="9" s="1"/>
  <c r="AW153" i="9"/>
  <c r="AY153" i="9"/>
  <c r="AX153" i="9" s="1"/>
  <c r="AZ153" i="9"/>
  <c r="AV154" i="9"/>
  <c r="AU154" i="9" s="1"/>
  <c r="AY154" i="9"/>
  <c r="AX154" i="9" s="1"/>
  <c r="AZ154" i="9"/>
  <c r="AV155" i="9"/>
  <c r="AU155" i="9" s="1"/>
  <c r="AW155" i="9"/>
  <c r="AX155" i="9"/>
  <c r="AY155" i="9"/>
  <c r="AZ155" i="9"/>
  <c r="AV156" i="9"/>
  <c r="AU156" i="9" s="1"/>
  <c r="AW156" i="9"/>
  <c r="AY156" i="9"/>
  <c r="AX156" i="9" s="1"/>
  <c r="AZ156" i="9"/>
  <c r="AV157" i="9"/>
  <c r="AU157" i="9" s="1"/>
  <c r="AW157" i="9"/>
  <c r="AX157" i="9"/>
  <c r="AY157" i="9"/>
  <c r="AZ157" i="9"/>
  <c r="AV158" i="9"/>
  <c r="AU158" i="9" s="1"/>
  <c r="AW158" i="9"/>
  <c r="AY158" i="9"/>
  <c r="AX158" i="9" s="1"/>
  <c r="AZ158" i="9"/>
  <c r="AV159" i="9"/>
  <c r="AU159" i="9" s="1"/>
  <c r="AW159" i="9"/>
  <c r="AY159" i="9"/>
  <c r="AX159" i="9" s="1"/>
  <c r="AZ159" i="9"/>
  <c r="AV160" i="9"/>
  <c r="AU160" i="9" s="1"/>
  <c r="AW160" i="9"/>
  <c r="AY160" i="9"/>
  <c r="AX160" i="9" s="1"/>
  <c r="AZ160" i="9"/>
  <c r="AV161" i="9"/>
  <c r="AU161" i="9" s="1"/>
  <c r="AW161" i="9"/>
  <c r="AY161" i="9"/>
  <c r="AX161" i="9" s="1"/>
  <c r="AZ161" i="9"/>
  <c r="AV162" i="9"/>
  <c r="AU162" i="9" s="1"/>
  <c r="AW162" i="9"/>
  <c r="AY162" i="9"/>
  <c r="AX162" i="9" s="1"/>
  <c r="AZ162" i="9"/>
  <c r="AV163" i="9"/>
  <c r="AU163" i="9" s="1"/>
  <c r="AW163" i="9"/>
  <c r="AX163" i="9"/>
  <c r="AY163" i="9"/>
  <c r="AZ163" i="9"/>
  <c r="AV164" i="9"/>
  <c r="AU164" i="9" s="1"/>
  <c r="AW164" i="9"/>
  <c r="AY164" i="9"/>
  <c r="AX164" i="9" s="1"/>
  <c r="AZ164" i="9"/>
  <c r="AV165" i="9"/>
  <c r="AU165" i="9" s="1"/>
  <c r="AW165" i="9"/>
  <c r="AX165" i="9"/>
  <c r="AY165" i="9"/>
  <c r="AZ165" i="9"/>
  <c r="AV166" i="9"/>
  <c r="AU166" i="9" s="1"/>
  <c r="AW166" i="9"/>
  <c r="AY166" i="9"/>
  <c r="AX166" i="9" s="1"/>
  <c r="AZ166" i="9"/>
  <c r="AV167" i="9"/>
  <c r="AU167" i="9" s="1"/>
  <c r="AW167" i="9"/>
  <c r="AY167" i="9"/>
  <c r="AX167" i="9" s="1"/>
  <c r="AZ167" i="9"/>
  <c r="AV168" i="9"/>
  <c r="AU168" i="9" s="1"/>
  <c r="AW168" i="9"/>
  <c r="AY168" i="9"/>
  <c r="AX168" i="9" s="1"/>
  <c r="AZ168" i="9"/>
  <c r="AV169" i="9"/>
  <c r="AU169" i="9" s="1"/>
  <c r="AW169" i="9"/>
  <c r="AY169" i="9"/>
  <c r="AX169" i="9" s="1"/>
  <c r="AZ169" i="9"/>
  <c r="AV170" i="9"/>
  <c r="AU170" i="9" s="1"/>
  <c r="AW170" i="9"/>
  <c r="AY170" i="9"/>
  <c r="AX170" i="9" s="1"/>
  <c r="AZ170" i="9"/>
  <c r="AV171" i="9"/>
  <c r="AU171" i="9" s="1"/>
  <c r="AW171" i="9"/>
  <c r="AX171" i="9"/>
  <c r="AY171" i="9"/>
  <c r="AZ171" i="9"/>
  <c r="AU172" i="9"/>
  <c r="AV172" i="9"/>
  <c r="AW172" i="9"/>
  <c r="AY172" i="9"/>
  <c r="AX172" i="9" s="1"/>
  <c r="AZ172" i="9"/>
  <c r="AV173" i="9"/>
  <c r="AU173" i="9" s="1"/>
  <c r="AW173" i="9"/>
  <c r="AY173" i="9"/>
  <c r="AX173" i="9" s="1"/>
  <c r="AZ173" i="9"/>
  <c r="AV174" i="9"/>
  <c r="AU174" i="9" s="1"/>
  <c r="AW174" i="9"/>
  <c r="AY174" i="9"/>
  <c r="AX174" i="9" s="1"/>
  <c r="AZ174" i="9"/>
  <c r="AV175" i="9"/>
  <c r="AU175" i="9" s="1"/>
  <c r="AW175" i="9"/>
  <c r="AY175" i="9"/>
  <c r="AX175" i="9" s="1"/>
  <c r="AZ175" i="9"/>
  <c r="AV176" i="9"/>
  <c r="AU176" i="9" s="1"/>
  <c r="AW176" i="9"/>
  <c r="AY176" i="9"/>
  <c r="AX176" i="9" s="1"/>
  <c r="AZ176" i="9"/>
  <c r="AU177" i="9"/>
  <c r="AV177" i="9"/>
  <c r="AW177" i="9"/>
  <c r="AY177" i="9"/>
  <c r="AX177" i="9" s="1"/>
  <c r="AZ177" i="9"/>
  <c r="AV178" i="9"/>
  <c r="AU178" i="9" s="1"/>
  <c r="AW178" i="9"/>
  <c r="AY178" i="9"/>
  <c r="AX178" i="9" s="1"/>
  <c r="AZ178" i="9"/>
  <c r="AV179" i="9"/>
  <c r="AU179" i="9" s="1"/>
  <c r="AW179" i="9"/>
  <c r="AY179" i="9"/>
  <c r="AX179" i="9" s="1"/>
  <c r="AZ179" i="9"/>
  <c r="AU180" i="9"/>
  <c r="AV180" i="9"/>
  <c r="AW180" i="9"/>
  <c r="AY180" i="9"/>
  <c r="AX180" i="9" s="1"/>
  <c r="AZ180" i="9"/>
  <c r="AV181" i="9"/>
  <c r="AU181" i="9" s="1"/>
  <c r="AW181" i="9"/>
  <c r="AY181" i="9"/>
  <c r="AX181" i="9" s="1"/>
  <c r="AZ181" i="9"/>
  <c r="AY4" i="9"/>
  <c r="AZ4" i="9"/>
  <c r="AW4" i="9"/>
  <c r="AV4" i="9"/>
  <c r="AU4" i="9" s="1"/>
  <c r="AX4" i="9"/>
  <c r="K81" i="8"/>
  <c r="J81" i="8"/>
  <c r="L81" i="8"/>
  <c r="G81" i="8"/>
  <c r="D81" i="8"/>
  <c r="K80" i="8"/>
  <c r="J80" i="8"/>
  <c r="L80" i="8"/>
  <c r="G80" i="8"/>
  <c r="D80" i="8"/>
  <c r="I75" i="8"/>
  <c r="I74" i="8"/>
  <c r="I73" i="8"/>
  <c r="F75" i="8"/>
  <c r="F74" i="8"/>
  <c r="F73" i="8"/>
  <c r="C75" i="8"/>
  <c r="C74" i="8"/>
  <c r="C73" i="8"/>
  <c r="AM162" i="10"/>
  <c r="AN162" i="10"/>
  <c r="AO162" i="10"/>
  <c r="AP162" i="10"/>
  <c r="AQ162" i="10"/>
  <c r="AR162" i="10"/>
  <c r="AS162" i="10"/>
  <c r="AT162" i="10"/>
  <c r="AL162" i="10"/>
  <c r="AM5" i="10"/>
  <c r="AL5" i="10" s="1"/>
  <c r="AN5" i="10"/>
  <c r="AO5" i="10"/>
  <c r="AP5" i="10"/>
  <c r="AQ5" i="10"/>
  <c r="AS5" i="10"/>
  <c r="AR5" i="10" s="1"/>
  <c r="AT5" i="10"/>
  <c r="AL6" i="10"/>
  <c r="AM6" i="10"/>
  <c r="AN6" i="10"/>
  <c r="AP6" i="10"/>
  <c r="AO6" i="10" s="1"/>
  <c r="AQ6" i="10"/>
  <c r="AR6" i="10"/>
  <c r="AS6" i="10"/>
  <c r="AT6" i="10"/>
  <c r="AM7" i="10"/>
  <c r="AL7" i="10" s="1"/>
  <c r="AN7" i="10"/>
  <c r="AO7" i="10"/>
  <c r="AP7" i="10"/>
  <c r="AQ7" i="10"/>
  <c r="AS7" i="10"/>
  <c r="AR7" i="10" s="1"/>
  <c r="AT7" i="10"/>
  <c r="AL8" i="10"/>
  <c r="AM8" i="10"/>
  <c r="AN8" i="10"/>
  <c r="AP8" i="10"/>
  <c r="AO8" i="10" s="1"/>
  <c r="AQ8" i="10"/>
  <c r="AR8" i="10"/>
  <c r="AS8" i="10"/>
  <c r="AT8" i="10"/>
  <c r="AM9" i="10"/>
  <c r="AL9" i="10" s="1"/>
  <c r="AN9" i="10"/>
  <c r="AO9" i="10"/>
  <c r="AP9" i="10"/>
  <c r="AQ9" i="10"/>
  <c r="AS9" i="10"/>
  <c r="AR9" i="10" s="1"/>
  <c r="AT9" i="10"/>
  <c r="AL10" i="10"/>
  <c r="AM10" i="10"/>
  <c r="AN10" i="10"/>
  <c r="AP10" i="10"/>
  <c r="AO10" i="10" s="1"/>
  <c r="AQ10" i="10"/>
  <c r="AR10" i="10"/>
  <c r="AS10" i="10"/>
  <c r="AT10" i="10"/>
  <c r="AM11" i="10"/>
  <c r="AL11" i="10" s="1"/>
  <c r="AN11" i="10"/>
  <c r="AO11" i="10"/>
  <c r="AP11" i="10"/>
  <c r="AQ11" i="10"/>
  <c r="AS11" i="10"/>
  <c r="AR11" i="10" s="1"/>
  <c r="AT11" i="10"/>
  <c r="AL12" i="10"/>
  <c r="AM12" i="10"/>
  <c r="AN12" i="10"/>
  <c r="AP12" i="10"/>
  <c r="AO12" i="10" s="1"/>
  <c r="AQ12" i="10"/>
  <c r="AR12" i="10"/>
  <c r="AS12" i="10"/>
  <c r="AT12" i="10"/>
  <c r="AM13" i="10"/>
  <c r="AL13" i="10" s="1"/>
  <c r="AN13" i="10"/>
  <c r="AO13" i="10"/>
  <c r="AP13" i="10"/>
  <c r="AQ13" i="10"/>
  <c r="AS13" i="10"/>
  <c r="AR13" i="10" s="1"/>
  <c r="AT13" i="10"/>
  <c r="AL14" i="10"/>
  <c r="AM14" i="10"/>
  <c r="AN14" i="10"/>
  <c r="AP14" i="10"/>
  <c r="AO14" i="10" s="1"/>
  <c r="AQ14" i="10"/>
  <c r="AR14" i="10"/>
  <c r="AS14" i="10"/>
  <c r="AT14" i="10"/>
  <c r="AM15" i="10"/>
  <c r="AL15" i="10" s="1"/>
  <c r="AN15" i="10"/>
  <c r="AO15" i="10"/>
  <c r="AP15" i="10"/>
  <c r="AQ15" i="10"/>
  <c r="AS15" i="10"/>
  <c r="AR15" i="10" s="1"/>
  <c r="AT15" i="10"/>
  <c r="AL16" i="10"/>
  <c r="AM16" i="10"/>
  <c r="AN16" i="10"/>
  <c r="AP16" i="10"/>
  <c r="AO16" i="10" s="1"/>
  <c r="AQ16" i="10"/>
  <c r="AR16" i="10"/>
  <c r="AS16" i="10"/>
  <c r="AT16" i="10"/>
  <c r="AM17" i="10"/>
  <c r="AL17" i="10" s="1"/>
  <c r="AN17" i="10"/>
  <c r="AO17" i="10"/>
  <c r="AP17" i="10"/>
  <c r="AQ17" i="10"/>
  <c r="AS17" i="10"/>
  <c r="AR17" i="10" s="1"/>
  <c r="AT17" i="10"/>
  <c r="AL18" i="10"/>
  <c r="AM18" i="10"/>
  <c r="AN18" i="10"/>
  <c r="AP18" i="10"/>
  <c r="AO18" i="10" s="1"/>
  <c r="AQ18" i="10"/>
  <c r="AR18" i="10"/>
  <c r="AS18" i="10"/>
  <c r="AT18" i="10"/>
  <c r="AM19" i="10"/>
  <c r="AL19" i="10" s="1"/>
  <c r="AN19" i="10"/>
  <c r="AO19" i="10"/>
  <c r="AP19" i="10"/>
  <c r="AQ19" i="10"/>
  <c r="AS19" i="10"/>
  <c r="AR19" i="10" s="1"/>
  <c r="AT19" i="10"/>
  <c r="AL20" i="10"/>
  <c r="AM20" i="10"/>
  <c r="AN20" i="10"/>
  <c r="AP20" i="10"/>
  <c r="AO20" i="10" s="1"/>
  <c r="AQ20" i="10"/>
  <c r="AR20" i="10"/>
  <c r="AS20" i="10"/>
  <c r="AT20" i="10"/>
  <c r="AM21" i="10"/>
  <c r="AL21" i="10" s="1"/>
  <c r="AN21" i="10"/>
  <c r="AO21" i="10"/>
  <c r="AP21" i="10"/>
  <c r="AQ21" i="10"/>
  <c r="AS21" i="10"/>
  <c r="AR21" i="10" s="1"/>
  <c r="AT21" i="10"/>
  <c r="AL22" i="10"/>
  <c r="AM22" i="10"/>
  <c r="AN22" i="10"/>
  <c r="AP22" i="10"/>
  <c r="AO22" i="10" s="1"/>
  <c r="AQ22" i="10"/>
  <c r="AR22" i="10"/>
  <c r="AS22" i="10"/>
  <c r="AT22" i="10"/>
  <c r="AM23" i="10"/>
  <c r="AL23" i="10" s="1"/>
  <c r="AN23" i="10"/>
  <c r="AP23" i="10"/>
  <c r="AO23" i="10" s="1"/>
  <c r="AQ23" i="10"/>
  <c r="AS23" i="10"/>
  <c r="AR23" i="10" s="1"/>
  <c r="AT23" i="10"/>
  <c r="AL24" i="10"/>
  <c r="AM24" i="10"/>
  <c r="AN24" i="10"/>
  <c r="AP24" i="10"/>
  <c r="AO24" i="10" s="1"/>
  <c r="AQ24" i="10"/>
  <c r="AS24" i="10"/>
  <c r="AR24" i="10" s="1"/>
  <c r="AT24" i="10"/>
  <c r="AM25" i="10"/>
  <c r="AL25" i="10" s="1"/>
  <c r="AN25" i="10"/>
  <c r="AO25" i="10"/>
  <c r="AP25" i="10"/>
  <c r="AQ25" i="10"/>
  <c r="AS25" i="10"/>
  <c r="AR25" i="10" s="1"/>
  <c r="AT25" i="10"/>
  <c r="AL26" i="10"/>
  <c r="AM26" i="10"/>
  <c r="AN26" i="10"/>
  <c r="AP26" i="10"/>
  <c r="AO26" i="10" s="1"/>
  <c r="AQ26" i="10"/>
  <c r="AR26" i="10"/>
  <c r="AS26" i="10"/>
  <c r="AT26" i="10"/>
  <c r="AM27" i="10"/>
  <c r="AL27" i="10" s="1"/>
  <c r="AN27" i="10"/>
  <c r="AP27" i="10"/>
  <c r="AO27" i="10" s="1"/>
  <c r="AQ27" i="10"/>
  <c r="AS27" i="10"/>
  <c r="AR27" i="10" s="1"/>
  <c r="AT27" i="10"/>
  <c r="AL28" i="10"/>
  <c r="AM28" i="10"/>
  <c r="AN28" i="10"/>
  <c r="AP28" i="10"/>
  <c r="AO28" i="10" s="1"/>
  <c r="AQ28" i="10"/>
  <c r="AR28" i="10"/>
  <c r="AS28" i="10"/>
  <c r="AT28" i="10"/>
  <c r="AM29" i="10"/>
  <c r="AL29" i="10" s="1"/>
  <c r="AN29" i="10"/>
  <c r="AO29" i="10"/>
  <c r="AP29" i="10"/>
  <c r="AQ29" i="10"/>
  <c r="AS29" i="10"/>
  <c r="AR29" i="10" s="1"/>
  <c r="AT29" i="10"/>
  <c r="AL30" i="10"/>
  <c r="AM30" i="10"/>
  <c r="AN30" i="10"/>
  <c r="AP30" i="10"/>
  <c r="AO30" i="10" s="1"/>
  <c r="AQ30" i="10"/>
  <c r="AR30" i="10"/>
  <c r="AS30" i="10"/>
  <c r="AT30" i="10"/>
  <c r="AM31" i="10"/>
  <c r="AL31" i="10" s="1"/>
  <c r="AN31" i="10"/>
  <c r="AP31" i="10"/>
  <c r="AO31" i="10" s="1"/>
  <c r="AQ31" i="10"/>
  <c r="AS31" i="10"/>
  <c r="AR31" i="10" s="1"/>
  <c r="AT31" i="10"/>
  <c r="AL32" i="10"/>
  <c r="AM32" i="10"/>
  <c r="AN32" i="10"/>
  <c r="AP32" i="10"/>
  <c r="AO32" i="10" s="1"/>
  <c r="AQ32" i="10"/>
  <c r="AS32" i="10"/>
  <c r="AR32" i="10" s="1"/>
  <c r="AT32" i="10"/>
  <c r="AM33" i="10"/>
  <c r="AL33" i="10" s="1"/>
  <c r="AN33" i="10"/>
  <c r="AO33" i="10"/>
  <c r="AP33" i="10"/>
  <c r="AQ33" i="10"/>
  <c r="AS33" i="10"/>
  <c r="AR33" i="10" s="1"/>
  <c r="AT33" i="10"/>
  <c r="AL34" i="10"/>
  <c r="AM34" i="10"/>
  <c r="AN34" i="10"/>
  <c r="AP34" i="10"/>
  <c r="AO34" i="10" s="1"/>
  <c r="AQ34" i="10"/>
  <c r="AR34" i="10"/>
  <c r="AS34" i="10"/>
  <c r="AT34" i="10"/>
  <c r="AM35" i="10"/>
  <c r="AL35" i="10" s="1"/>
  <c r="AN35" i="10"/>
  <c r="AP35" i="10"/>
  <c r="AO35" i="10" s="1"/>
  <c r="AQ35" i="10"/>
  <c r="AS35" i="10"/>
  <c r="AR35" i="10" s="1"/>
  <c r="AT35" i="10"/>
  <c r="AL36" i="10"/>
  <c r="AM36" i="10"/>
  <c r="AN36" i="10"/>
  <c r="AP36" i="10"/>
  <c r="AO36" i="10" s="1"/>
  <c r="AQ36" i="10"/>
  <c r="AS36" i="10"/>
  <c r="AR36" i="10" s="1"/>
  <c r="AT36" i="10"/>
  <c r="AM37" i="10"/>
  <c r="AL37" i="10" s="1"/>
  <c r="AN37" i="10"/>
  <c r="AO37" i="10"/>
  <c r="AP37" i="10"/>
  <c r="AQ37" i="10"/>
  <c r="AS37" i="10"/>
  <c r="AR37" i="10" s="1"/>
  <c r="AT37" i="10"/>
  <c r="AM38" i="10"/>
  <c r="AL38" i="10" s="1"/>
  <c r="AN38" i="10"/>
  <c r="AP38" i="10"/>
  <c r="AO38" i="10" s="1"/>
  <c r="AQ38" i="10"/>
  <c r="AR38" i="10"/>
  <c r="AS38" i="10"/>
  <c r="AT38" i="10"/>
  <c r="AM39" i="10"/>
  <c r="AL39" i="10" s="1"/>
  <c r="AN39" i="10"/>
  <c r="AO39" i="10"/>
  <c r="AP39" i="10"/>
  <c r="AQ39" i="10"/>
  <c r="AS39" i="10"/>
  <c r="AR39" i="10" s="1"/>
  <c r="AT39" i="10"/>
  <c r="AL40" i="10"/>
  <c r="AM40" i="10"/>
  <c r="AN40" i="10"/>
  <c r="AP40" i="10"/>
  <c r="AO40" i="10" s="1"/>
  <c r="AQ40" i="10"/>
  <c r="AR40" i="10"/>
  <c r="AS40" i="10"/>
  <c r="AT40" i="10"/>
  <c r="AM41" i="10"/>
  <c r="AL41" i="10" s="1"/>
  <c r="AN41" i="10"/>
  <c r="AO41" i="10"/>
  <c r="AP41" i="10"/>
  <c r="AQ41" i="10"/>
  <c r="AS41" i="10"/>
  <c r="AR41" i="10" s="1"/>
  <c r="AT41" i="10"/>
  <c r="AM42" i="10"/>
  <c r="AL42" i="10" s="1"/>
  <c r="AN42" i="10"/>
  <c r="AP42" i="10"/>
  <c r="AO42" i="10" s="1"/>
  <c r="AQ42" i="10"/>
  <c r="AR42" i="10"/>
  <c r="AS42" i="10"/>
  <c r="AT42" i="10"/>
  <c r="AM43" i="10"/>
  <c r="AL43" i="10" s="1"/>
  <c r="AN43" i="10"/>
  <c r="AP43" i="10"/>
  <c r="AO43" i="10" s="1"/>
  <c r="AQ43" i="10"/>
  <c r="AS43" i="10"/>
  <c r="AR43" i="10" s="1"/>
  <c r="AT43" i="10"/>
  <c r="AL44" i="10"/>
  <c r="AM44" i="10"/>
  <c r="AN44" i="10"/>
  <c r="AP44" i="10"/>
  <c r="AO44" i="10" s="1"/>
  <c r="AQ44" i="10"/>
  <c r="AS44" i="10"/>
  <c r="AR44" i="10" s="1"/>
  <c r="AT44" i="10"/>
  <c r="AM45" i="10"/>
  <c r="AL45" i="10" s="1"/>
  <c r="AN45" i="10"/>
  <c r="AO45" i="10"/>
  <c r="AP45" i="10"/>
  <c r="AQ45" i="10"/>
  <c r="AS45" i="10"/>
  <c r="AR45" i="10" s="1"/>
  <c r="AT45" i="10"/>
  <c r="AL46" i="10"/>
  <c r="AM46" i="10"/>
  <c r="AN46" i="10"/>
  <c r="AP46" i="10"/>
  <c r="AO46" i="10" s="1"/>
  <c r="AQ46" i="10"/>
  <c r="AR46" i="10"/>
  <c r="AS46" i="10"/>
  <c r="AT46" i="10"/>
  <c r="AM47" i="10"/>
  <c r="AL47" i="10" s="1"/>
  <c r="AN47" i="10"/>
  <c r="AO47" i="10"/>
  <c r="AP47" i="10"/>
  <c r="AQ47" i="10"/>
  <c r="AS47" i="10"/>
  <c r="AR47" i="10" s="1"/>
  <c r="AT47" i="10"/>
  <c r="AL48" i="10"/>
  <c r="AM48" i="10"/>
  <c r="AN48" i="10"/>
  <c r="AP48" i="10"/>
  <c r="AO48" i="10" s="1"/>
  <c r="AQ48" i="10"/>
  <c r="AR48" i="10"/>
  <c r="AS48" i="10"/>
  <c r="AT48" i="10"/>
  <c r="AM49" i="10"/>
  <c r="AL49" i="10" s="1"/>
  <c r="AN49" i="10"/>
  <c r="AO49" i="10"/>
  <c r="AP49" i="10"/>
  <c r="AQ49" i="10"/>
  <c r="AS49" i="10"/>
  <c r="AR49" i="10" s="1"/>
  <c r="AT49" i="10"/>
  <c r="AL50" i="10"/>
  <c r="AM50" i="10"/>
  <c r="AN50" i="10"/>
  <c r="AP50" i="10"/>
  <c r="AO50" i="10" s="1"/>
  <c r="AQ50" i="10"/>
  <c r="AR50" i="10"/>
  <c r="AS50" i="10"/>
  <c r="AT50" i="10"/>
  <c r="AM51" i="10"/>
  <c r="AL51" i="10" s="1"/>
  <c r="AN51" i="10"/>
  <c r="AO51" i="10"/>
  <c r="AP51" i="10"/>
  <c r="AQ51" i="10"/>
  <c r="AS51" i="10"/>
  <c r="AR51" i="10" s="1"/>
  <c r="AT51" i="10"/>
  <c r="AL52" i="10"/>
  <c r="AM52" i="10"/>
  <c r="AN52" i="10"/>
  <c r="AP52" i="10"/>
  <c r="AO52" i="10" s="1"/>
  <c r="AQ52" i="10"/>
  <c r="AR52" i="10"/>
  <c r="AS52" i="10"/>
  <c r="AT52" i="10"/>
  <c r="AM53" i="10"/>
  <c r="AL53" i="10" s="1"/>
  <c r="AN53" i="10"/>
  <c r="AO53" i="10"/>
  <c r="AP53" i="10"/>
  <c r="AQ53" i="10"/>
  <c r="AS53" i="10"/>
  <c r="AR53" i="10" s="1"/>
  <c r="AT53" i="10"/>
  <c r="AL54" i="10"/>
  <c r="AM54" i="10"/>
  <c r="AN54" i="10"/>
  <c r="AP54" i="10"/>
  <c r="AO54" i="10" s="1"/>
  <c r="AQ54" i="10"/>
  <c r="AR54" i="10"/>
  <c r="AS54" i="10"/>
  <c r="AT54" i="10"/>
  <c r="AM55" i="10"/>
  <c r="AL55" i="10" s="1"/>
  <c r="AN55" i="10"/>
  <c r="AO55" i="10"/>
  <c r="AP55" i="10"/>
  <c r="AQ55" i="10"/>
  <c r="AS55" i="10"/>
  <c r="AR55" i="10" s="1"/>
  <c r="AT55" i="10"/>
  <c r="AL56" i="10"/>
  <c r="AM56" i="10"/>
  <c r="AN56" i="10"/>
  <c r="AP56" i="10"/>
  <c r="AO56" i="10" s="1"/>
  <c r="AQ56" i="10"/>
  <c r="AR56" i="10"/>
  <c r="AS56" i="10"/>
  <c r="AT56" i="10"/>
  <c r="AM57" i="10"/>
  <c r="AL57" i="10" s="1"/>
  <c r="AN57" i="10"/>
  <c r="AO57" i="10"/>
  <c r="AP57" i="10"/>
  <c r="AQ57" i="10"/>
  <c r="AS57" i="10"/>
  <c r="AR57" i="10" s="1"/>
  <c r="AT57" i="10"/>
  <c r="AL58" i="10"/>
  <c r="AM58" i="10"/>
  <c r="AN58" i="10"/>
  <c r="AP58" i="10"/>
  <c r="AO58" i="10" s="1"/>
  <c r="AQ58" i="10"/>
  <c r="AR58" i="10"/>
  <c r="AS58" i="10"/>
  <c r="AT58" i="10"/>
  <c r="AM59" i="10"/>
  <c r="AL59" i="10" s="1"/>
  <c r="AN59" i="10"/>
  <c r="AO59" i="10"/>
  <c r="AP59" i="10"/>
  <c r="AQ59" i="10"/>
  <c r="AS59" i="10"/>
  <c r="AR59" i="10" s="1"/>
  <c r="AT59" i="10"/>
  <c r="AL60" i="10"/>
  <c r="AM60" i="10"/>
  <c r="AN60" i="10"/>
  <c r="AP60" i="10"/>
  <c r="AO60" i="10" s="1"/>
  <c r="AQ60" i="10"/>
  <c r="AR60" i="10"/>
  <c r="AS60" i="10"/>
  <c r="AT60" i="10"/>
  <c r="AM61" i="10"/>
  <c r="AL61" i="10" s="1"/>
  <c r="AN61" i="10"/>
  <c r="AO61" i="10"/>
  <c r="AP61" i="10"/>
  <c r="AQ61" i="10"/>
  <c r="AS61" i="10"/>
  <c r="AR61" i="10" s="1"/>
  <c r="AT61" i="10"/>
  <c r="AL62" i="10"/>
  <c r="AM62" i="10"/>
  <c r="AN62" i="10"/>
  <c r="AP62" i="10"/>
  <c r="AO62" i="10" s="1"/>
  <c r="AQ62" i="10"/>
  <c r="AR62" i="10"/>
  <c r="AS62" i="10"/>
  <c r="AT62" i="10"/>
  <c r="AM63" i="10"/>
  <c r="AL63" i="10" s="1"/>
  <c r="AN63" i="10"/>
  <c r="AO63" i="10"/>
  <c r="AP63" i="10"/>
  <c r="AQ63" i="10"/>
  <c r="AS63" i="10"/>
  <c r="AR63" i="10" s="1"/>
  <c r="AT63" i="10"/>
  <c r="AL64" i="10"/>
  <c r="AM64" i="10"/>
  <c r="AN64" i="10"/>
  <c r="AP64" i="10"/>
  <c r="AO64" i="10" s="1"/>
  <c r="AQ64" i="10"/>
  <c r="AR64" i="10"/>
  <c r="AS64" i="10"/>
  <c r="AT64" i="10"/>
  <c r="AM65" i="10"/>
  <c r="AL65" i="10" s="1"/>
  <c r="AN65" i="10"/>
  <c r="AO65" i="10"/>
  <c r="AP65" i="10"/>
  <c r="AQ65" i="10"/>
  <c r="AS65" i="10"/>
  <c r="AR65" i="10" s="1"/>
  <c r="AT65" i="10"/>
  <c r="AL66" i="10"/>
  <c r="AM66" i="10"/>
  <c r="AN66" i="10"/>
  <c r="AP66" i="10"/>
  <c r="AO66" i="10" s="1"/>
  <c r="AQ66" i="10"/>
  <c r="AR66" i="10"/>
  <c r="AS66" i="10"/>
  <c r="AT66" i="10"/>
  <c r="AM67" i="10"/>
  <c r="AL67" i="10" s="1"/>
  <c r="AN67" i="10"/>
  <c r="AO67" i="10"/>
  <c r="AP67" i="10"/>
  <c r="AQ67" i="10"/>
  <c r="AS67" i="10"/>
  <c r="AR67" i="10" s="1"/>
  <c r="AT67" i="10"/>
  <c r="AL68" i="10"/>
  <c r="AM68" i="10"/>
  <c r="AN68" i="10"/>
  <c r="AP68" i="10"/>
  <c r="AO68" i="10" s="1"/>
  <c r="AQ68" i="10"/>
  <c r="AR68" i="10"/>
  <c r="AS68" i="10"/>
  <c r="AT68" i="10"/>
  <c r="AM69" i="10"/>
  <c r="AL69" i="10" s="1"/>
  <c r="AN69" i="10"/>
  <c r="AO69" i="10"/>
  <c r="AP69" i="10"/>
  <c r="AQ69" i="10"/>
  <c r="AS69" i="10"/>
  <c r="AR69" i="10" s="1"/>
  <c r="AT69" i="10"/>
  <c r="AL70" i="10"/>
  <c r="AM70" i="10"/>
  <c r="AN70" i="10"/>
  <c r="AP70" i="10"/>
  <c r="AO70" i="10" s="1"/>
  <c r="AQ70" i="10"/>
  <c r="AR70" i="10"/>
  <c r="AS70" i="10"/>
  <c r="AT70" i="10"/>
  <c r="AM71" i="10"/>
  <c r="AL71" i="10" s="1"/>
  <c r="AN71" i="10"/>
  <c r="AO71" i="10"/>
  <c r="AP71" i="10"/>
  <c r="AQ71" i="10"/>
  <c r="AS71" i="10"/>
  <c r="AR71" i="10" s="1"/>
  <c r="AT71" i="10"/>
  <c r="AL72" i="10"/>
  <c r="AM72" i="10"/>
  <c r="AN72" i="10"/>
  <c r="AP72" i="10"/>
  <c r="AO72" i="10" s="1"/>
  <c r="AQ72" i="10"/>
  <c r="AR72" i="10"/>
  <c r="AS72" i="10"/>
  <c r="AT72" i="10"/>
  <c r="AM73" i="10"/>
  <c r="AL73" i="10" s="1"/>
  <c r="AN73" i="10"/>
  <c r="AO73" i="10"/>
  <c r="AP73" i="10"/>
  <c r="AQ73" i="10"/>
  <c r="AS73" i="10"/>
  <c r="AR73" i="10" s="1"/>
  <c r="AT73" i="10"/>
  <c r="AL74" i="10"/>
  <c r="AM74" i="10"/>
  <c r="AN74" i="10"/>
  <c r="AP74" i="10"/>
  <c r="AO74" i="10" s="1"/>
  <c r="AQ74" i="10"/>
  <c r="AR74" i="10"/>
  <c r="AS74" i="10"/>
  <c r="AT74" i="10"/>
  <c r="AM75" i="10"/>
  <c r="AL75" i="10" s="1"/>
  <c r="AN75" i="10"/>
  <c r="AO75" i="10"/>
  <c r="AP75" i="10"/>
  <c r="AQ75" i="10"/>
  <c r="AS75" i="10"/>
  <c r="AR75" i="10" s="1"/>
  <c r="AT75" i="10"/>
  <c r="AL76" i="10"/>
  <c r="AM76" i="10"/>
  <c r="AN76" i="10"/>
  <c r="AP76" i="10"/>
  <c r="AO76" i="10" s="1"/>
  <c r="AQ76" i="10"/>
  <c r="AR76" i="10"/>
  <c r="AS76" i="10"/>
  <c r="AT76" i="10"/>
  <c r="AM77" i="10"/>
  <c r="AL77" i="10" s="1"/>
  <c r="AN77" i="10"/>
  <c r="AO77" i="10"/>
  <c r="AP77" i="10"/>
  <c r="AQ77" i="10"/>
  <c r="AS77" i="10"/>
  <c r="AR77" i="10" s="1"/>
  <c r="AT77" i="10"/>
  <c r="AL78" i="10"/>
  <c r="AM78" i="10"/>
  <c r="AN78" i="10"/>
  <c r="AP78" i="10"/>
  <c r="AO78" i="10" s="1"/>
  <c r="AQ78" i="10"/>
  <c r="AR78" i="10"/>
  <c r="AS78" i="10"/>
  <c r="AT78" i="10"/>
  <c r="AM79" i="10"/>
  <c r="AL79" i="10" s="1"/>
  <c r="AN79" i="10"/>
  <c r="AO79" i="10"/>
  <c r="AP79" i="10"/>
  <c r="AQ79" i="10"/>
  <c r="AS79" i="10"/>
  <c r="AR79" i="10" s="1"/>
  <c r="AT79" i="10"/>
  <c r="AL80" i="10"/>
  <c r="AM80" i="10"/>
  <c r="AN80" i="10"/>
  <c r="AP80" i="10"/>
  <c r="AO80" i="10" s="1"/>
  <c r="AQ80" i="10"/>
  <c r="AR80" i="10"/>
  <c r="AS80" i="10"/>
  <c r="AT80" i="10"/>
  <c r="AM81" i="10"/>
  <c r="AL81" i="10" s="1"/>
  <c r="AN81" i="10"/>
  <c r="AO81" i="10"/>
  <c r="AP81" i="10"/>
  <c r="AQ81" i="10"/>
  <c r="AS81" i="10"/>
  <c r="AR81" i="10" s="1"/>
  <c r="AT81" i="10"/>
  <c r="AL82" i="10"/>
  <c r="AM82" i="10"/>
  <c r="AN82" i="10"/>
  <c r="AP82" i="10"/>
  <c r="AO82" i="10" s="1"/>
  <c r="AQ82" i="10"/>
  <c r="AR82" i="10"/>
  <c r="AS82" i="10"/>
  <c r="AT82" i="10"/>
  <c r="AM83" i="10"/>
  <c r="AL83" i="10" s="1"/>
  <c r="AN83" i="10"/>
  <c r="AO83" i="10"/>
  <c r="AP83" i="10"/>
  <c r="AQ83" i="10"/>
  <c r="AS83" i="10"/>
  <c r="AR83" i="10" s="1"/>
  <c r="AT83" i="10"/>
  <c r="AL84" i="10"/>
  <c r="AM84" i="10"/>
  <c r="AN84" i="10"/>
  <c r="AP84" i="10"/>
  <c r="AO84" i="10" s="1"/>
  <c r="AQ84" i="10"/>
  <c r="AR84" i="10"/>
  <c r="AS84" i="10"/>
  <c r="AT84" i="10"/>
  <c r="AM85" i="10"/>
  <c r="AL85" i="10" s="1"/>
  <c r="AN85" i="10"/>
  <c r="AO85" i="10"/>
  <c r="AP85" i="10"/>
  <c r="AQ85" i="10"/>
  <c r="AS85" i="10"/>
  <c r="AR85" i="10" s="1"/>
  <c r="AT85" i="10"/>
  <c r="AL86" i="10"/>
  <c r="AM86" i="10"/>
  <c r="AN86" i="10"/>
  <c r="AP86" i="10"/>
  <c r="AO86" i="10" s="1"/>
  <c r="AQ86" i="10"/>
  <c r="AR86" i="10"/>
  <c r="AS86" i="10"/>
  <c r="AT86" i="10"/>
  <c r="AM87" i="10"/>
  <c r="AL87" i="10" s="1"/>
  <c r="AN87" i="10"/>
  <c r="AO87" i="10"/>
  <c r="AP87" i="10"/>
  <c r="AQ87" i="10"/>
  <c r="AS87" i="10"/>
  <c r="AR87" i="10" s="1"/>
  <c r="AT87" i="10"/>
  <c r="AL88" i="10"/>
  <c r="AM88" i="10"/>
  <c r="AN88" i="10"/>
  <c r="AP88" i="10"/>
  <c r="AO88" i="10" s="1"/>
  <c r="AQ88" i="10"/>
  <c r="AR88" i="10"/>
  <c r="AS88" i="10"/>
  <c r="AT88" i="10"/>
  <c r="AM89" i="10"/>
  <c r="AL89" i="10" s="1"/>
  <c r="AN89" i="10"/>
  <c r="AO89" i="10"/>
  <c r="AP89" i="10"/>
  <c r="AQ89" i="10"/>
  <c r="AS89" i="10"/>
  <c r="AR89" i="10" s="1"/>
  <c r="AT89" i="10"/>
  <c r="AL90" i="10"/>
  <c r="AM90" i="10"/>
  <c r="AN90" i="10"/>
  <c r="AP90" i="10"/>
  <c r="AO90" i="10" s="1"/>
  <c r="AQ90" i="10"/>
  <c r="AR90" i="10"/>
  <c r="AS90" i="10"/>
  <c r="AT90" i="10"/>
  <c r="AM91" i="10"/>
  <c r="AL91" i="10" s="1"/>
  <c r="AN91" i="10"/>
  <c r="AO91" i="10"/>
  <c r="AP91" i="10"/>
  <c r="AQ91" i="10"/>
  <c r="AS91" i="10"/>
  <c r="AR91" i="10" s="1"/>
  <c r="AT91" i="10"/>
  <c r="AL92" i="10"/>
  <c r="AM92" i="10"/>
  <c r="AN92" i="10"/>
  <c r="AP92" i="10"/>
  <c r="AO92" i="10" s="1"/>
  <c r="AQ92" i="10"/>
  <c r="AR92" i="10"/>
  <c r="AS92" i="10"/>
  <c r="AT92" i="10"/>
  <c r="AM93" i="10"/>
  <c r="AL93" i="10" s="1"/>
  <c r="AN93" i="10"/>
  <c r="AO93" i="10"/>
  <c r="AP93" i="10"/>
  <c r="AQ93" i="10"/>
  <c r="AS93" i="10"/>
  <c r="AR93" i="10" s="1"/>
  <c r="AT93" i="10"/>
  <c r="AL94" i="10"/>
  <c r="AM94" i="10"/>
  <c r="AN94" i="10"/>
  <c r="AP94" i="10"/>
  <c r="AO94" i="10" s="1"/>
  <c r="AQ94" i="10"/>
  <c r="AR94" i="10"/>
  <c r="AS94" i="10"/>
  <c r="AT94" i="10"/>
  <c r="AM95" i="10"/>
  <c r="AL95" i="10" s="1"/>
  <c r="AN95" i="10"/>
  <c r="AO95" i="10"/>
  <c r="AP95" i="10"/>
  <c r="AQ95" i="10"/>
  <c r="AS95" i="10"/>
  <c r="AR95" i="10" s="1"/>
  <c r="AT95" i="10"/>
  <c r="AL96" i="10"/>
  <c r="AM96" i="10"/>
  <c r="AN96" i="10"/>
  <c r="AP96" i="10"/>
  <c r="AO96" i="10" s="1"/>
  <c r="AQ96" i="10"/>
  <c r="AR96" i="10"/>
  <c r="AS96" i="10"/>
  <c r="AT96" i="10"/>
  <c r="AM97" i="10"/>
  <c r="AL97" i="10" s="1"/>
  <c r="AN97" i="10"/>
  <c r="AO97" i="10"/>
  <c r="AP97" i="10"/>
  <c r="AQ97" i="10"/>
  <c r="AS97" i="10"/>
  <c r="AR97" i="10" s="1"/>
  <c r="AT97" i="10"/>
  <c r="AM98" i="10"/>
  <c r="AL98" i="10" s="1"/>
  <c r="AN98" i="10"/>
  <c r="AP98" i="10"/>
  <c r="AO98" i="10" s="1"/>
  <c r="AQ98" i="10"/>
  <c r="AR98" i="10"/>
  <c r="AS98" i="10"/>
  <c r="AT98" i="10"/>
  <c r="AM99" i="10"/>
  <c r="AL99" i="10" s="1"/>
  <c r="AN99" i="10"/>
  <c r="AP99" i="10"/>
  <c r="AO99" i="10" s="1"/>
  <c r="AQ99" i="10"/>
  <c r="AS99" i="10"/>
  <c r="AR99" i="10" s="1"/>
  <c r="AT99" i="10"/>
  <c r="AL100" i="10"/>
  <c r="AM100" i="10"/>
  <c r="AN100" i="10"/>
  <c r="AP100" i="10"/>
  <c r="AO100" i="10" s="1"/>
  <c r="AQ100" i="10"/>
  <c r="AS100" i="10"/>
  <c r="AR100" i="10" s="1"/>
  <c r="AT100" i="10"/>
  <c r="AM101" i="10"/>
  <c r="AL101" i="10" s="1"/>
  <c r="AN101" i="10"/>
  <c r="AO101" i="10"/>
  <c r="AP101" i="10"/>
  <c r="AQ101" i="10"/>
  <c r="AS101" i="10"/>
  <c r="AR101" i="10" s="1"/>
  <c r="AT101" i="10"/>
  <c r="AM102" i="10"/>
  <c r="AL102" i="10" s="1"/>
  <c r="AN102" i="10"/>
  <c r="AP102" i="10"/>
  <c r="AO102" i="10" s="1"/>
  <c r="AQ102" i="10"/>
  <c r="AR102" i="10"/>
  <c r="AS102" i="10"/>
  <c r="AT102" i="10"/>
  <c r="AM103" i="10"/>
  <c r="AL103" i="10" s="1"/>
  <c r="AN103" i="10"/>
  <c r="AP103" i="10"/>
  <c r="AO103" i="10" s="1"/>
  <c r="AQ103" i="10"/>
  <c r="AS103" i="10"/>
  <c r="AR103" i="10" s="1"/>
  <c r="AT103" i="10"/>
  <c r="AL104" i="10"/>
  <c r="AM104" i="10"/>
  <c r="AN104" i="10"/>
  <c r="AP104" i="10"/>
  <c r="AO104" i="10" s="1"/>
  <c r="AQ104" i="10"/>
  <c r="AS104" i="10"/>
  <c r="AR104" i="10" s="1"/>
  <c r="AT104" i="10"/>
  <c r="AM105" i="10"/>
  <c r="AL105" i="10" s="1"/>
  <c r="AN105" i="10"/>
  <c r="AO105" i="10"/>
  <c r="AP105" i="10"/>
  <c r="AQ105" i="10"/>
  <c r="AS105" i="10"/>
  <c r="AR105" i="10" s="1"/>
  <c r="AT105" i="10"/>
  <c r="AM106" i="10"/>
  <c r="AL106" i="10" s="1"/>
  <c r="AN106" i="10"/>
  <c r="AP106" i="10"/>
  <c r="AO106" i="10" s="1"/>
  <c r="AQ106" i="10"/>
  <c r="AR106" i="10"/>
  <c r="AS106" i="10"/>
  <c r="AT106" i="10"/>
  <c r="AM107" i="10"/>
  <c r="AL107" i="10" s="1"/>
  <c r="AN107" i="10"/>
  <c r="AO107" i="10"/>
  <c r="AP107" i="10"/>
  <c r="AQ107" i="10"/>
  <c r="AS107" i="10"/>
  <c r="AR107" i="10" s="1"/>
  <c r="AT107" i="10"/>
  <c r="AL108" i="10"/>
  <c r="AM108" i="10"/>
  <c r="AN108" i="10"/>
  <c r="AP108" i="10"/>
  <c r="AO108" i="10" s="1"/>
  <c r="AQ108" i="10"/>
  <c r="AR108" i="10"/>
  <c r="AS108" i="10"/>
  <c r="AT108" i="10"/>
  <c r="AM109" i="10"/>
  <c r="AL109" i="10" s="1"/>
  <c r="AN109" i="10"/>
  <c r="AO109" i="10"/>
  <c r="AP109" i="10"/>
  <c r="AQ109" i="10"/>
  <c r="AS109" i="10"/>
  <c r="AR109" i="10" s="1"/>
  <c r="AT109" i="10"/>
  <c r="AL110" i="10"/>
  <c r="AM110" i="10"/>
  <c r="AN110" i="10"/>
  <c r="AP110" i="10"/>
  <c r="AO110" i="10" s="1"/>
  <c r="AQ110" i="10"/>
  <c r="AR110" i="10"/>
  <c r="AS110" i="10"/>
  <c r="AT110" i="10"/>
  <c r="AM111" i="10"/>
  <c r="AL111" i="10" s="1"/>
  <c r="AN111" i="10"/>
  <c r="AO111" i="10"/>
  <c r="AP111" i="10"/>
  <c r="AQ111" i="10"/>
  <c r="AS111" i="10"/>
  <c r="AR111" i="10" s="1"/>
  <c r="AT111" i="10"/>
  <c r="AL112" i="10"/>
  <c r="AM112" i="10"/>
  <c r="AN112" i="10"/>
  <c r="AP112" i="10"/>
  <c r="AO112" i="10" s="1"/>
  <c r="AQ112" i="10"/>
  <c r="AR112" i="10"/>
  <c r="AS112" i="10"/>
  <c r="AT112" i="10"/>
  <c r="AM113" i="10"/>
  <c r="AL113" i="10" s="1"/>
  <c r="AN113" i="10"/>
  <c r="AO113" i="10"/>
  <c r="AP113" i="10"/>
  <c r="AQ113" i="10"/>
  <c r="AS113" i="10"/>
  <c r="AR113" i="10" s="1"/>
  <c r="AT113" i="10"/>
  <c r="AL114" i="10"/>
  <c r="AM114" i="10"/>
  <c r="AN114" i="10"/>
  <c r="AP114" i="10"/>
  <c r="AO114" i="10" s="1"/>
  <c r="AQ114" i="10"/>
  <c r="AR114" i="10"/>
  <c r="AS114" i="10"/>
  <c r="AT114" i="10"/>
  <c r="AM115" i="10"/>
  <c r="AL115" i="10" s="1"/>
  <c r="AN115" i="10"/>
  <c r="AP115" i="10"/>
  <c r="AO115" i="10" s="1"/>
  <c r="AQ115" i="10"/>
  <c r="AS115" i="10"/>
  <c r="AR115" i="10" s="1"/>
  <c r="AT115" i="10"/>
  <c r="AL116" i="10"/>
  <c r="AM116" i="10"/>
  <c r="AN116" i="10"/>
  <c r="AP116" i="10"/>
  <c r="AO116" i="10" s="1"/>
  <c r="AQ116" i="10"/>
  <c r="AR116" i="10"/>
  <c r="AS116" i="10"/>
  <c r="AT116" i="10"/>
  <c r="AM117" i="10"/>
  <c r="AL117" i="10" s="1"/>
  <c r="AN117" i="10"/>
  <c r="AP117" i="10"/>
  <c r="AO117" i="10" s="1"/>
  <c r="AQ117" i="10"/>
  <c r="AR117" i="10"/>
  <c r="AS117" i="10"/>
  <c r="AT117" i="10"/>
  <c r="AL118" i="10"/>
  <c r="AM118" i="10"/>
  <c r="AN118" i="10"/>
  <c r="AP118" i="10"/>
  <c r="AO118" i="10" s="1"/>
  <c r="AQ118" i="10"/>
  <c r="AS118" i="10"/>
  <c r="AR118" i="10" s="1"/>
  <c r="AT118" i="10"/>
  <c r="AL119" i="10"/>
  <c r="AM119" i="10"/>
  <c r="AN119" i="10"/>
  <c r="AO119" i="10"/>
  <c r="AP119" i="10"/>
  <c r="AQ119" i="10"/>
  <c r="AS119" i="10"/>
  <c r="AR119" i="10" s="1"/>
  <c r="AT119" i="10"/>
  <c r="AM120" i="10"/>
  <c r="AL120" i="10" s="1"/>
  <c r="AN120" i="10"/>
  <c r="AO120" i="10"/>
  <c r="AP120" i="10"/>
  <c r="AQ120" i="10"/>
  <c r="AR120" i="10"/>
  <c r="AS120" i="10"/>
  <c r="AT120" i="10"/>
  <c r="AM121" i="10"/>
  <c r="AL121" i="10" s="1"/>
  <c r="AN121" i="10"/>
  <c r="AP121" i="10"/>
  <c r="AO121" i="10" s="1"/>
  <c r="AQ121" i="10"/>
  <c r="AR121" i="10"/>
  <c r="AS121" i="10"/>
  <c r="AT121" i="10"/>
  <c r="AL122" i="10"/>
  <c r="AM122" i="10"/>
  <c r="AN122" i="10"/>
  <c r="AP122" i="10"/>
  <c r="AO122" i="10" s="1"/>
  <c r="AQ122" i="10"/>
  <c r="AS122" i="10"/>
  <c r="AR122" i="10" s="1"/>
  <c r="AT122" i="10"/>
  <c r="AL123" i="10"/>
  <c r="AM123" i="10"/>
  <c r="AN123" i="10"/>
  <c r="AO123" i="10"/>
  <c r="AP123" i="10"/>
  <c r="AQ123" i="10"/>
  <c r="AS123" i="10"/>
  <c r="AR123" i="10" s="1"/>
  <c r="AT123" i="10"/>
  <c r="AM124" i="10"/>
  <c r="AL124" i="10" s="1"/>
  <c r="AN124" i="10"/>
  <c r="AO124" i="10"/>
  <c r="AP124" i="10"/>
  <c r="AQ124" i="10"/>
  <c r="AR124" i="10"/>
  <c r="AS124" i="10"/>
  <c r="AT124" i="10"/>
  <c r="AM125" i="10"/>
  <c r="AL125" i="10" s="1"/>
  <c r="AN125" i="10"/>
  <c r="AP125" i="10"/>
  <c r="AO125" i="10" s="1"/>
  <c r="AQ125" i="10"/>
  <c r="AR125" i="10"/>
  <c r="AS125" i="10"/>
  <c r="AT125" i="10"/>
  <c r="AL126" i="10"/>
  <c r="AM126" i="10"/>
  <c r="AN126" i="10"/>
  <c r="AP126" i="10"/>
  <c r="AO126" i="10" s="1"/>
  <c r="AQ126" i="10"/>
  <c r="AS126" i="10"/>
  <c r="AR126" i="10" s="1"/>
  <c r="AT126" i="10"/>
  <c r="AL127" i="10"/>
  <c r="AM127" i="10"/>
  <c r="AN127" i="10"/>
  <c r="AO127" i="10"/>
  <c r="AP127" i="10"/>
  <c r="AQ127" i="10"/>
  <c r="AS127" i="10"/>
  <c r="AR127" i="10" s="1"/>
  <c r="AT127" i="10"/>
  <c r="AM128" i="10"/>
  <c r="AL128" i="10" s="1"/>
  <c r="AN128" i="10"/>
  <c r="AO128" i="10"/>
  <c r="AP128" i="10"/>
  <c r="AQ128" i="10"/>
  <c r="AR128" i="10"/>
  <c r="AS128" i="10"/>
  <c r="AT128" i="10"/>
  <c r="AM129" i="10"/>
  <c r="AL129" i="10" s="1"/>
  <c r="AN129" i="10"/>
  <c r="AP129" i="10"/>
  <c r="AO129" i="10" s="1"/>
  <c r="AQ129" i="10"/>
  <c r="AR129" i="10"/>
  <c r="AS129" i="10"/>
  <c r="AT129" i="10"/>
  <c r="AL130" i="10"/>
  <c r="AM130" i="10"/>
  <c r="AN130" i="10"/>
  <c r="AP130" i="10"/>
  <c r="AO130" i="10" s="1"/>
  <c r="AQ130" i="10"/>
  <c r="AS130" i="10"/>
  <c r="AR130" i="10" s="1"/>
  <c r="AT130" i="10"/>
  <c r="AL131" i="10"/>
  <c r="AM131" i="10"/>
  <c r="AN131" i="10"/>
  <c r="AO131" i="10"/>
  <c r="AP131" i="10"/>
  <c r="AQ131" i="10"/>
  <c r="AS131" i="10"/>
  <c r="AR131" i="10" s="1"/>
  <c r="AT131" i="10"/>
  <c r="AM132" i="10"/>
  <c r="AL132" i="10" s="1"/>
  <c r="AN132" i="10"/>
  <c r="AO132" i="10"/>
  <c r="AP132" i="10"/>
  <c r="AQ132" i="10"/>
  <c r="AR132" i="10"/>
  <c r="AS132" i="10"/>
  <c r="AT132" i="10"/>
  <c r="AM133" i="10"/>
  <c r="AL133" i="10" s="1"/>
  <c r="AN133" i="10"/>
  <c r="AP133" i="10"/>
  <c r="AO133" i="10" s="1"/>
  <c r="AQ133" i="10"/>
  <c r="AR133" i="10"/>
  <c r="AS133" i="10"/>
  <c r="AT133" i="10"/>
  <c r="AL134" i="10"/>
  <c r="AM134" i="10"/>
  <c r="AN134" i="10"/>
  <c r="AP134" i="10"/>
  <c r="AO134" i="10" s="1"/>
  <c r="AQ134" i="10"/>
  <c r="AS134" i="10"/>
  <c r="AR134" i="10" s="1"/>
  <c r="AT134" i="10"/>
  <c r="AL135" i="10"/>
  <c r="AM135" i="10"/>
  <c r="AN135" i="10"/>
  <c r="AO135" i="10"/>
  <c r="AP135" i="10"/>
  <c r="AQ135" i="10"/>
  <c r="AS135" i="10"/>
  <c r="AR135" i="10" s="1"/>
  <c r="AT135" i="10"/>
  <c r="AM136" i="10"/>
  <c r="AL136" i="10" s="1"/>
  <c r="AN136" i="10"/>
  <c r="AO136" i="10"/>
  <c r="AP136" i="10"/>
  <c r="AQ136" i="10"/>
  <c r="AR136" i="10"/>
  <c r="AS136" i="10"/>
  <c r="AT136" i="10"/>
  <c r="AM137" i="10"/>
  <c r="AL137" i="10" s="1"/>
  <c r="AN137" i="10"/>
  <c r="AO137" i="10"/>
  <c r="AP137" i="10"/>
  <c r="AQ137" i="10"/>
  <c r="AR137" i="10"/>
  <c r="AS137" i="10"/>
  <c r="AT137" i="10"/>
  <c r="AL138" i="10"/>
  <c r="AM138" i="10"/>
  <c r="AN138" i="10"/>
  <c r="AP138" i="10"/>
  <c r="AO138" i="10" s="1"/>
  <c r="AQ138" i="10"/>
  <c r="AR138" i="10"/>
  <c r="AS138" i="10"/>
  <c r="AT138" i="10"/>
  <c r="AL139" i="10"/>
  <c r="AM139" i="10"/>
  <c r="AN139" i="10"/>
  <c r="AO139" i="10"/>
  <c r="AP139" i="10"/>
  <c r="AQ139" i="10"/>
  <c r="AS139" i="10"/>
  <c r="AR139" i="10" s="1"/>
  <c r="AT139" i="10"/>
  <c r="AL140" i="10"/>
  <c r="AM140" i="10"/>
  <c r="AN140" i="10"/>
  <c r="AO140" i="10"/>
  <c r="AP140" i="10"/>
  <c r="AQ140" i="10"/>
  <c r="AR140" i="10"/>
  <c r="AS140" i="10"/>
  <c r="AT140" i="10"/>
  <c r="AM141" i="10"/>
  <c r="AL141" i="10" s="1"/>
  <c r="AN141" i="10"/>
  <c r="AO141" i="10"/>
  <c r="AP141" i="10"/>
  <c r="AQ141" i="10"/>
  <c r="AR141" i="10"/>
  <c r="AS141" i="10"/>
  <c r="AT141" i="10"/>
  <c r="AL142" i="10"/>
  <c r="AM142" i="10"/>
  <c r="AN142" i="10"/>
  <c r="AP142" i="10"/>
  <c r="AO142" i="10" s="1"/>
  <c r="AQ142" i="10"/>
  <c r="AR142" i="10"/>
  <c r="AS142" i="10"/>
  <c r="AT142" i="10"/>
  <c r="AL143" i="10"/>
  <c r="AM143" i="10"/>
  <c r="AN143" i="10"/>
  <c r="AO143" i="10"/>
  <c r="AP143" i="10"/>
  <c r="AQ143" i="10"/>
  <c r="AS143" i="10"/>
  <c r="AR143" i="10" s="1"/>
  <c r="AT143" i="10"/>
  <c r="AL144" i="10"/>
  <c r="AM144" i="10"/>
  <c r="AN144" i="10"/>
  <c r="AO144" i="10"/>
  <c r="AP144" i="10"/>
  <c r="AQ144" i="10"/>
  <c r="AR144" i="10"/>
  <c r="AS144" i="10"/>
  <c r="AT144" i="10"/>
  <c r="AM145" i="10"/>
  <c r="AL145" i="10" s="1"/>
  <c r="AN145" i="10"/>
  <c r="AO145" i="10"/>
  <c r="AP145" i="10"/>
  <c r="AQ145" i="10"/>
  <c r="AR145" i="10"/>
  <c r="AS145" i="10"/>
  <c r="AT145" i="10"/>
  <c r="AL146" i="10"/>
  <c r="AM146" i="10"/>
  <c r="AN146" i="10"/>
  <c r="AP146" i="10"/>
  <c r="AO146" i="10" s="1"/>
  <c r="AQ146" i="10"/>
  <c r="AR146" i="10"/>
  <c r="AS146" i="10"/>
  <c r="AT146" i="10"/>
  <c r="AL147" i="10"/>
  <c r="AM147" i="10"/>
  <c r="AN147" i="10"/>
  <c r="AO147" i="10"/>
  <c r="AP147" i="10"/>
  <c r="AQ147" i="10"/>
  <c r="AS147" i="10"/>
  <c r="AR147" i="10" s="1"/>
  <c r="AT147" i="10"/>
  <c r="AL148" i="10"/>
  <c r="AM148" i="10"/>
  <c r="AN148" i="10"/>
  <c r="AO148" i="10"/>
  <c r="AP148" i="10"/>
  <c r="AQ148" i="10"/>
  <c r="AR148" i="10"/>
  <c r="AS148" i="10"/>
  <c r="AT148" i="10"/>
  <c r="AM149" i="10"/>
  <c r="AL149" i="10" s="1"/>
  <c r="AN149" i="10"/>
  <c r="AO149" i="10"/>
  <c r="AP149" i="10"/>
  <c r="AQ149" i="10"/>
  <c r="AR149" i="10"/>
  <c r="AS149" i="10"/>
  <c r="AT149" i="10"/>
  <c r="AL150" i="10"/>
  <c r="AM150" i="10"/>
  <c r="AN150" i="10"/>
  <c r="AP150" i="10"/>
  <c r="AO150" i="10" s="1"/>
  <c r="AQ150" i="10"/>
  <c r="AR150" i="10"/>
  <c r="AS150" i="10"/>
  <c r="AT150" i="10"/>
  <c r="AL151" i="10"/>
  <c r="AM151" i="10"/>
  <c r="AN151" i="10"/>
  <c r="AO151" i="10"/>
  <c r="AP151" i="10"/>
  <c r="AQ151" i="10"/>
  <c r="AS151" i="10"/>
  <c r="AR151" i="10" s="1"/>
  <c r="AT151" i="10"/>
  <c r="AL152" i="10"/>
  <c r="AM152" i="10"/>
  <c r="AN152" i="10"/>
  <c r="AO152" i="10"/>
  <c r="AP152" i="10"/>
  <c r="AQ152" i="10"/>
  <c r="AR152" i="10"/>
  <c r="AS152" i="10"/>
  <c r="AT152" i="10"/>
  <c r="AM153" i="10"/>
  <c r="AL153" i="10" s="1"/>
  <c r="AN153" i="10"/>
  <c r="AO153" i="10"/>
  <c r="AP153" i="10"/>
  <c r="AQ153" i="10"/>
  <c r="AR153" i="10"/>
  <c r="AS153" i="10"/>
  <c r="AT153" i="10"/>
  <c r="AL154" i="10"/>
  <c r="AM154" i="10"/>
  <c r="AN154" i="10"/>
  <c r="AP154" i="10"/>
  <c r="AO154" i="10" s="1"/>
  <c r="AQ154" i="10"/>
  <c r="AR154" i="10"/>
  <c r="AS154" i="10"/>
  <c r="AT154" i="10"/>
  <c r="AL155" i="10"/>
  <c r="AM155" i="10"/>
  <c r="AN155" i="10"/>
  <c r="AO155" i="10"/>
  <c r="AP155" i="10"/>
  <c r="AQ155" i="10"/>
  <c r="AS155" i="10"/>
  <c r="AR155" i="10" s="1"/>
  <c r="AT155" i="10"/>
  <c r="AL156" i="10"/>
  <c r="AM156" i="10"/>
  <c r="AN156" i="10"/>
  <c r="AO156" i="10"/>
  <c r="AP156" i="10"/>
  <c r="AQ156" i="10"/>
  <c r="AR156" i="10"/>
  <c r="AS156" i="10"/>
  <c r="AT156" i="10"/>
  <c r="AM157" i="10"/>
  <c r="AL157" i="10" s="1"/>
  <c r="AN157" i="10"/>
  <c r="AO157" i="10"/>
  <c r="AP157" i="10"/>
  <c r="AQ157" i="10"/>
  <c r="AR157" i="10"/>
  <c r="AS157" i="10"/>
  <c r="AT157" i="10"/>
  <c r="AL158" i="10"/>
  <c r="AM158" i="10"/>
  <c r="AN158" i="10"/>
  <c r="AP158" i="10"/>
  <c r="AO158" i="10" s="1"/>
  <c r="AQ158" i="10"/>
  <c r="AR158" i="10"/>
  <c r="AS158" i="10"/>
  <c r="AT158" i="10"/>
  <c r="AL159" i="10"/>
  <c r="AM159" i="10"/>
  <c r="AN159" i="10"/>
  <c r="AO159" i="10"/>
  <c r="AP159" i="10"/>
  <c r="AQ159" i="10"/>
  <c r="AS159" i="10"/>
  <c r="AR159" i="10" s="1"/>
  <c r="AT159" i="10"/>
  <c r="AL160" i="10"/>
  <c r="AM160" i="10"/>
  <c r="AN160" i="10"/>
  <c r="AO160" i="10"/>
  <c r="AP160" i="10"/>
  <c r="AQ160" i="10"/>
  <c r="AR160" i="10"/>
  <c r="AS160" i="10"/>
  <c r="AT160" i="10"/>
  <c r="AM161" i="10"/>
  <c r="AL161" i="10" s="1"/>
  <c r="AN161" i="10"/>
  <c r="AO161" i="10"/>
  <c r="AP161" i="10"/>
  <c r="AQ161" i="10"/>
  <c r="AR161" i="10"/>
  <c r="AS161" i="10"/>
  <c r="AT161" i="10"/>
  <c r="AT4" i="10"/>
  <c r="AS4" i="10"/>
  <c r="AR4" i="10" s="1"/>
  <c r="AQ4" i="10"/>
  <c r="AP4" i="10"/>
  <c r="AO4" i="10" s="1"/>
  <c r="AN4" i="10"/>
  <c r="AM4" i="10"/>
  <c r="AL4" i="10" s="1"/>
  <c r="AP5" i="9"/>
  <c r="AO5" i="9" s="1"/>
  <c r="AQ5" i="9"/>
  <c r="AS5" i="9"/>
  <c r="AR5" i="9" s="1"/>
  <c r="AT5" i="9"/>
  <c r="AP6" i="9"/>
  <c r="AO6" i="9" s="1"/>
  <c r="AQ6" i="9"/>
  <c r="AS6" i="9"/>
  <c r="AR6" i="9" s="1"/>
  <c r="AT6" i="9"/>
  <c r="AP7" i="9"/>
  <c r="AO7" i="9" s="1"/>
  <c r="AQ7" i="9"/>
  <c r="AR7" i="9"/>
  <c r="AS7" i="9"/>
  <c r="AT7" i="9"/>
  <c r="AP8" i="9"/>
  <c r="AO8" i="9" s="1"/>
  <c r="AQ8" i="9"/>
  <c r="AS8" i="9"/>
  <c r="AR8" i="9" s="1"/>
  <c r="AT8" i="9"/>
  <c r="AP9" i="9"/>
  <c r="AO9" i="9" s="1"/>
  <c r="AQ9" i="9"/>
  <c r="AR9" i="9"/>
  <c r="AS9" i="9"/>
  <c r="AT9" i="9"/>
  <c r="AP10" i="9"/>
  <c r="AO10" i="9" s="1"/>
  <c r="AQ10" i="9"/>
  <c r="AS10" i="9"/>
  <c r="AR10" i="9" s="1"/>
  <c r="AT10" i="9"/>
  <c r="AP11" i="9"/>
  <c r="AO11" i="9" s="1"/>
  <c r="AQ11" i="9"/>
  <c r="AS11" i="9"/>
  <c r="AR11" i="9" s="1"/>
  <c r="AT11" i="9"/>
  <c r="AP12" i="9"/>
  <c r="AO12" i="9" s="1"/>
  <c r="AQ12" i="9"/>
  <c r="AS12" i="9"/>
  <c r="AR12" i="9" s="1"/>
  <c r="AT12" i="9"/>
  <c r="AP13" i="9"/>
  <c r="AO13" i="9" s="1"/>
  <c r="AQ13" i="9"/>
  <c r="AS13" i="9"/>
  <c r="AR13" i="9" s="1"/>
  <c r="AT13" i="9"/>
  <c r="AP14" i="9"/>
  <c r="AO14" i="9" s="1"/>
  <c r="AQ14" i="9"/>
  <c r="AS14" i="9"/>
  <c r="AR14" i="9" s="1"/>
  <c r="AT14" i="9"/>
  <c r="AP15" i="9"/>
  <c r="AO15" i="9" s="1"/>
  <c r="AQ15" i="9"/>
  <c r="AR15" i="9"/>
  <c r="AS15" i="9"/>
  <c r="AT15" i="9"/>
  <c r="AP16" i="9"/>
  <c r="AO16" i="9" s="1"/>
  <c r="AQ16" i="9"/>
  <c r="AS16" i="9"/>
  <c r="AR16" i="9" s="1"/>
  <c r="AT16" i="9"/>
  <c r="AP17" i="9"/>
  <c r="AO17" i="9" s="1"/>
  <c r="AQ17" i="9"/>
  <c r="AR17" i="9"/>
  <c r="AS17" i="9"/>
  <c r="AT17" i="9"/>
  <c r="AP18" i="9"/>
  <c r="AO18" i="9" s="1"/>
  <c r="AQ18" i="9"/>
  <c r="AS18" i="9"/>
  <c r="AR18" i="9" s="1"/>
  <c r="AT18" i="9"/>
  <c r="AP19" i="9"/>
  <c r="AO19" i="9" s="1"/>
  <c r="AQ19" i="9"/>
  <c r="AS19" i="9"/>
  <c r="AR19" i="9" s="1"/>
  <c r="AT19" i="9"/>
  <c r="AP20" i="9"/>
  <c r="AO20" i="9" s="1"/>
  <c r="AQ20" i="9"/>
  <c r="AR20" i="9"/>
  <c r="AS20" i="9"/>
  <c r="AT20" i="9"/>
  <c r="AP21" i="9"/>
  <c r="AO21" i="9" s="1"/>
  <c r="AR21" i="9"/>
  <c r="AS21" i="9"/>
  <c r="AT21" i="9"/>
  <c r="AP22" i="9"/>
  <c r="AO22" i="9" s="1"/>
  <c r="AS22" i="9"/>
  <c r="AR22" i="9" s="1"/>
  <c r="AT22" i="9"/>
  <c r="AP23" i="9"/>
  <c r="AO23" i="9" s="1"/>
  <c r="AS23" i="9"/>
  <c r="AR23" i="9" s="1"/>
  <c r="AT23" i="9"/>
  <c r="AP24" i="9"/>
  <c r="AO24" i="9" s="1"/>
  <c r="AR24" i="9"/>
  <c r="AS24" i="9"/>
  <c r="AT24" i="9"/>
  <c r="AP25" i="9"/>
  <c r="AO25" i="9" s="1"/>
  <c r="AR25" i="9"/>
  <c r="AS25" i="9"/>
  <c r="AT25" i="9"/>
  <c r="AP26" i="9"/>
  <c r="AO26" i="9" s="1"/>
  <c r="AS26" i="9"/>
  <c r="AR26" i="9" s="1"/>
  <c r="AT26" i="9"/>
  <c r="AP27" i="9"/>
  <c r="AO27" i="9" s="1"/>
  <c r="AS27" i="9"/>
  <c r="AR27" i="9" s="1"/>
  <c r="AT27" i="9"/>
  <c r="AP28" i="9"/>
  <c r="AO28" i="9" s="1"/>
  <c r="AR28" i="9"/>
  <c r="AS28" i="9"/>
  <c r="AT28" i="9"/>
  <c r="AP29" i="9"/>
  <c r="AO29" i="9" s="1"/>
  <c r="AR29" i="9"/>
  <c r="AS29" i="9"/>
  <c r="AT29" i="9"/>
  <c r="AP30" i="9"/>
  <c r="AO30" i="9" s="1"/>
  <c r="AS30" i="9"/>
  <c r="AR30" i="9" s="1"/>
  <c r="AT30" i="9"/>
  <c r="AP31" i="9"/>
  <c r="AO31" i="9" s="1"/>
  <c r="AS31" i="9"/>
  <c r="AR31" i="9" s="1"/>
  <c r="AT31" i="9"/>
  <c r="AP32" i="9"/>
  <c r="AO32" i="9" s="1"/>
  <c r="AR32" i="9"/>
  <c r="AS32" i="9"/>
  <c r="AT32" i="9"/>
  <c r="AP33" i="9"/>
  <c r="AO33" i="9" s="1"/>
  <c r="AQ33" i="9"/>
  <c r="AR33" i="9"/>
  <c r="AS33" i="9"/>
  <c r="AT33" i="9"/>
  <c r="AP34" i="9"/>
  <c r="AO34" i="9" s="1"/>
  <c r="AQ34" i="9"/>
  <c r="AS34" i="9"/>
  <c r="AR34" i="9" s="1"/>
  <c r="AT34" i="9"/>
  <c r="AP35" i="9"/>
  <c r="AO35" i="9" s="1"/>
  <c r="AQ35" i="9"/>
  <c r="AS35" i="9"/>
  <c r="AR35" i="9" s="1"/>
  <c r="AT35" i="9"/>
  <c r="AP36" i="9"/>
  <c r="AO36" i="9" s="1"/>
  <c r="AQ36" i="9"/>
  <c r="AR36" i="9"/>
  <c r="AS36" i="9"/>
  <c r="AT36" i="9"/>
  <c r="AP37" i="9"/>
  <c r="AO37" i="9" s="1"/>
  <c r="AQ37" i="9"/>
  <c r="AR37" i="9"/>
  <c r="AS37" i="9"/>
  <c r="AT37" i="9"/>
  <c r="AP38" i="9"/>
  <c r="AO38" i="9" s="1"/>
  <c r="AQ38" i="9"/>
  <c r="AS38" i="9"/>
  <c r="AR38" i="9" s="1"/>
  <c r="AT38" i="9"/>
  <c r="AP39" i="9"/>
  <c r="AO39" i="9" s="1"/>
  <c r="AQ39" i="9"/>
  <c r="AS39" i="9"/>
  <c r="AR39" i="9" s="1"/>
  <c r="AT39" i="9"/>
  <c r="AP40" i="9"/>
  <c r="AO40" i="9" s="1"/>
  <c r="AQ40" i="9"/>
  <c r="AR40" i="9"/>
  <c r="AS40" i="9"/>
  <c r="AT40" i="9"/>
  <c r="AP41" i="9"/>
  <c r="AO41" i="9" s="1"/>
  <c r="AQ41" i="9"/>
  <c r="AR41" i="9"/>
  <c r="AS41" i="9"/>
  <c r="AT41" i="9"/>
  <c r="AP42" i="9"/>
  <c r="AO42" i="9" s="1"/>
  <c r="AQ42" i="9"/>
  <c r="AS42" i="9"/>
  <c r="AR42" i="9" s="1"/>
  <c r="AT42" i="9"/>
  <c r="AP43" i="9"/>
  <c r="AO43" i="9" s="1"/>
  <c r="AQ43" i="9"/>
  <c r="AS43" i="9"/>
  <c r="AR43" i="9" s="1"/>
  <c r="AT43" i="9"/>
  <c r="AP44" i="9"/>
  <c r="AO44" i="9" s="1"/>
  <c r="AQ44" i="9"/>
  <c r="AR44" i="9"/>
  <c r="AS44" i="9"/>
  <c r="AT44" i="9"/>
  <c r="AP45" i="9"/>
  <c r="AO45" i="9" s="1"/>
  <c r="AQ45" i="9"/>
  <c r="AR45" i="9"/>
  <c r="AS45" i="9"/>
  <c r="AT45" i="9"/>
  <c r="AP46" i="9"/>
  <c r="AO46" i="9" s="1"/>
  <c r="AQ46" i="9"/>
  <c r="AS46" i="9"/>
  <c r="AR46" i="9" s="1"/>
  <c r="AT46" i="9"/>
  <c r="AP47" i="9"/>
  <c r="AO47" i="9" s="1"/>
  <c r="AQ47" i="9"/>
  <c r="AS47" i="9"/>
  <c r="AR47" i="9" s="1"/>
  <c r="AT47" i="9"/>
  <c r="AP48" i="9"/>
  <c r="AO48" i="9" s="1"/>
  <c r="AQ48" i="9"/>
  <c r="AR48" i="9"/>
  <c r="AS48" i="9"/>
  <c r="AT48" i="9"/>
  <c r="AP49" i="9"/>
  <c r="AO49" i="9" s="1"/>
  <c r="AQ49" i="9"/>
  <c r="AR49" i="9"/>
  <c r="AS49" i="9"/>
  <c r="AT49" i="9"/>
  <c r="AP50" i="9"/>
  <c r="AO50" i="9" s="1"/>
  <c r="AQ50" i="9"/>
  <c r="AS50" i="9"/>
  <c r="AR50" i="9" s="1"/>
  <c r="AT50" i="9"/>
  <c r="AP51" i="9"/>
  <c r="AO51" i="9" s="1"/>
  <c r="AQ51" i="9"/>
  <c r="AS51" i="9"/>
  <c r="AR51" i="9" s="1"/>
  <c r="AT51" i="9"/>
  <c r="AP52" i="9"/>
  <c r="AO52" i="9" s="1"/>
  <c r="AQ52" i="9"/>
  <c r="AR52" i="9"/>
  <c r="AS52" i="9"/>
  <c r="AT52" i="9"/>
  <c r="AP53" i="9"/>
  <c r="AO53" i="9" s="1"/>
  <c r="AQ53" i="9"/>
  <c r="AR53" i="9"/>
  <c r="AS53" i="9"/>
  <c r="AT53" i="9"/>
  <c r="AP54" i="9"/>
  <c r="AO54" i="9" s="1"/>
  <c r="AQ54" i="9"/>
  <c r="AS54" i="9"/>
  <c r="AR54" i="9" s="1"/>
  <c r="AT54" i="9"/>
  <c r="AP55" i="9"/>
  <c r="AO55" i="9" s="1"/>
  <c r="AQ55" i="9"/>
  <c r="AS55" i="9"/>
  <c r="AR55" i="9" s="1"/>
  <c r="AT55" i="9"/>
  <c r="AP56" i="9"/>
  <c r="AO56" i="9" s="1"/>
  <c r="AQ56" i="9"/>
  <c r="AR56" i="9"/>
  <c r="AS56" i="9"/>
  <c r="AT56" i="9"/>
  <c r="AP57" i="9"/>
  <c r="AO57" i="9" s="1"/>
  <c r="AQ57" i="9"/>
  <c r="AR57" i="9"/>
  <c r="AS57" i="9"/>
  <c r="AT57" i="9"/>
  <c r="AP58" i="9"/>
  <c r="AO58" i="9" s="1"/>
  <c r="AQ58" i="9"/>
  <c r="AS58" i="9"/>
  <c r="AR58" i="9" s="1"/>
  <c r="AT58" i="9"/>
  <c r="AP59" i="9"/>
  <c r="AO59" i="9" s="1"/>
  <c r="AQ59" i="9"/>
  <c r="AS59" i="9"/>
  <c r="AR59" i="9" s="1"/>
  <c r="AT59" i="9"/>
  <c r="AP60" i="9"/>
  <c r="AO60" i="9" s="1"/>
  <c r="AQ60" i="9"/>
  <c r="AR60" i="9"/>
  <c r="AS60" i="9"/>
  <c r="AT60" i="9"/>
  <c r="AP61" i="9"/>
  <c r="AO61" i="9" s="1"/>
  <c r="AQ61" i="9"/>
  <c r="AR61" i="9"/>
  <c r="AS61" i="9"/>
  <c r="AT61" i="9"/>
  <c r="AP62" i="9"/>
  <c r="AO62" i="9" s="1"/>
  <c r="AQ62" i="9"/>
  <c r="AS62" i="9"/>
  <c r="AR62" i="9" s="1"/>
  <c r="AT62" i="9"/>
  <c r="AP63" i="9"/>
  <c r="AO63" i="9" s="1"/>
  <c r="AQ63" i="9"/>
  <c r="AS63" i="9"/>
  <c r="AR63" i="9" s="1"/>
  <c r="AT63" i="9"/>
  <c r="AP64" i="9"/>
  <c r="AO64" i="9" s="1"/>
  <c r="AQ64" i="9"/>
  <c r="AR64" i="9"/>
  <c r="AS64" i="9"/>
  <c r="AT64" i="9"/>
  <c r="AP65" i="9"/>
  <c r="AO65" i="9" s="1"/>
  <c r="AQ65" i="9"/>
  <c r="AR65" i="9"/>
  <c r="AS65" i="9"/>
  <c r="AT65" i="9"/>
  <c r="AO66" i="9"/>
  <c r="AP66" i="9"/>
  <c r="AQ66" i="9"/>
  <c r="AS66" i="9"/>
  <c r="AR66" i="9" s="1"/>
  <c r="AT66" i="9"/>
  <c r="AP67" i="9"/>
  <c r="AO67" i="9" s="1"/>
  <c r="AQ67" i="9"/>
  <c r="AS67" i="9"/>
  <c r="AR67" i="9" s="1"/>
  <c r="AT67" i="9"/>
  <c r="AP68" i="9"/>
  <c r="AO68" i="9" s="1"/>
  <c r="AQ68" i="9"/>
  <c r="AS68" i="9"/>
  <c r="AR68" i="9" s="1"/>
  <c r="AT68" i="9"/>
  <c r="AP69" i="9"/>
  <c r="AO69" i="9" s="1"/>
  <c r="AQ69" i="9"/>
  <c r="AR69" i="9"/>
  <c r="AS69" i="9"/>
  <c r="AT69" i="9"/>
  <c r="AP70" i="9"/>
  <c r="AO70" i="9" s="1"/>
  <c r="AQ70" i="9"/>
  <c r="AS70" i="9"/>
  <c r="AR70" i="9" s="1"/>
  <c r="AT70" i="9"/>
  <c r="AP71" i="9"/>
  <c r="AO71" i="9" s="1"/>
  <c r="AQ71" i="9"/>
  <c r="AR71" i="9"/>
  <c r="AS71" i="9"/>
  <c r="AT71" i="9"/>
  <c r="AP72" i="9"/>
  <c r="AO72" i="9" s="1"/>
  <c r="AQ72" i="9"/>
  <c r="AS72" i="9"/>
  <c r="AR72" i="9" s="1"/>
  <c r="AT72" i="9"/>
  <c r="AP73" i="9"/>
  <c r="AO73" i="9" s="1"/>
  <c r="AQ73" i="9"/>
  <c r="AS73" i="9"/>
  <c r="AR73" i="9" s="1"/>
  <c r="AT73" i="9"/>
  <c r="AP74" i="9"/>
  <c r="AO74" i="9" s="1"/>
  <c r="AQ74" i="9"/>
  <c r="AS74" i="9"/>
  <c r="AR74" i="9" s="1"/>
  <c r="AT74" i="9"/>
  <c r="AP75" i="9"/>
  <c r="AO75" i="9" s="1"/>
  <c r="AQ75" i="9"/>
  <c r="AR75" i="9"/>
  <c r="AS75" i="9"/>
  <c r="AT75" i="9"/>
  <c r="AP76" i="9"/>
  <c r="AO76" i="9" s="1"/>
  <c r="AQ76" i="9"/>
  <c r="AS76" i="9"/>
  <c r="AR76" i="9" s="1"/>
  <c r="AT76" i="9"/>
  <c r="AP77" i="9"/>
  <c r="AO77" i="9" s="1"/>
  <c r="AQ77" i="9"/>
  <c r="AS77" i="9"/>
  <c r="AR77" i="9" s="1"/>
  <c r="AT77" i="9"/>
  <c r="AP78" i="9"/>
  <c r="AO78" i="9" s="1"/>
  <c r="AQ78" i="9"/>
  <c r="AS78" i="9"/>
  <c r="AR78" i="9" s="1"/>
  <c r="AT78" i="9"/>
  <c r="AP79" i="9"/>
  <c r="AO79" i="9" s="1"/>
  <c r="AQ79" i="9"/>
  <c r="AS79" i="9"/>
  <c r="AR79" i="9" s="1"/>
  <c r="AT79" i="9"/>
  <c r="AP80" i="9"/>
  <c r="AO80" i="9" s="1"/>
  <c r="AQ80" i="9"/>
  <c r="AR80" i="9"/>
  <c r="AS80" i="9"/>
  <c r="AT80" i="9"/>
  <c r="AP81" i="9"/>
  <c r="AO81" i="9" s="1"/>
  <c r="AQ81" i="9"/>
  <c r="AR81" i="9"/>
  <c r="AS81" i="9"/>
  <c r="AT81" i="9"/>
  <c r="AO82" i="9"/>
  <c r="AP82" i="9"/>
  <c r="AQ82" i="9"/>
  <c r="AS82" i="9"/>
  <c r="AR82" i="9" s="1"/>
  <c r="AT82" i="9"/>
  <c r="AP83" i="9"/>
  <c r="AO83" i="9" s="1"/>
  <c r="AQ83" i="9"/>
  <c r="AS83" i="9"/>
  <c r="AR83" i="9" s="1"/>
  <c r="AT83" i="9"/>
  <c r="AP84" i="9"/>
  <c r="AO84" i="9" s="1"/>
  <c r="AQ84" i="9"/>
  <c r="AS84" i="9"/>
  <c r="AR84" i="9" s="1"/>
  <c r="AT84" i="9"/>
  <c r="AP85" i="9"/>
  <c r="AO85" i="9" s="1"/>
  <c r="AQ85" i="9"/>
  <c r="AR85" i="9"/>
  <c r="AS85" i="9"/>
  <c r="AT85" i="9"/>
  <c r="AP86" i="9"/>
  <c r="AO86" i="9" s="1"/>
  <c r="AQ86" i="9"/>
  <c r="AS86" i="9"/>
  <c r="AR86" i="9" s="1"/>
  <c r="AT86" i="9"/>
  <c r="AP87" i="9"/>
  <c r="AO87" i="9" s="1"/>
  <c r="AQ87" i="9"/>
  <c r="AR87" i="9"/>
  <c r="AS87" i="9"/>
  <c r="AT87" i="9"/>
  <c r="AP88" i="9"/>
  <c r="AO88" i="9" s="1"/>
  <c r="AQ88" i="9"/>
  <c r="AS88" i="9"/>
  <c r="AR88" i="9" s="1"/>
  <c r="AT88" i="9"/>
  <c r="AP89" i="9"/>
  <c r="AO89" i="9" s="1"/>
  <c r="AQ89" i="9"/>
  <c r="AS89" i="9"/>
  <c r="AR89" i="9" s="1"/>
  <c r="AT89" i="9"/>
  <c r="AP90" i="9"/>
  <c r="AO90" i="9" s="1"/>
  <c r="AQ90" i="9"/>
  <c r="AS90" i="9"/>
  <c r="AR90" i="9" s="1"/>
  <c r="AT90" i="9"/>
  <c r="AP91" i="9"/>
  <c r="AO91" i="9" s="1"/>
  <c r="AQ91" i="9"/>
  <c r="AR91" i="9"/>
  <c r="AS91" i="9"/>
  <c r="AT91" i="9"/>
  <c r="AP92" i="9"/>
  <c r="AO92" i="9" s="1"/>
  <c r="AQ92" i="9"/>
  <c r="AS92" i="9"/>
  <c r="AR92" i="9" s="1"/>
  <c r="AT92" i="9"/>
  <c r="AP93" i="9"/>
  <c r="AO93" i="9" s="1"/>
  <c r="AQ93" i="9"/>
  <c r="AS93" i="9"/>
  <c r="AR93" i="9" s="1"/>
  <c r="AT93" i="9"/>
  <c r="AP94" i="9"/>
  <c r="AO94" i="9" s="1"/>
  <c r="AQ94" i="9"/>
  <c r="AS94" i="9"/>
  <c r="AR94" i="9" s="1"/>
  <c r="AT94" i="9"/>
  <c r="AP95" i="9"/>
  <c r="AO95" i="9" s="1"/>
  <c r="AQ95" i="9"/>
  <c r="AS95" i="9"/>
  <c r="AR95" i="9" s="1"/>
  <c r="AT95" i="9"/>
  <c r="AP96" i="9"/>
  <c r="AO96" i="9" s="1"/>
  <c r="AQ96" i="9"/>
  <c r="AR96" i="9"/>
  <c r="AS96" i="9"/>
  <c r="AT96" i="9"/>
  <c r="AP97" i="9"/>
  <c r="AO97" i="9" s="1"/>
  <c r="AQ97" i="9"/>
  <c r="AR97" i="9"/>
  <c r="AS97" i="9"/>
  <c r="AT97" i="9"/>
  <c r="AO98" i="9"/>
  <c r="AP98" i="9"/>
  <c r="AQ98" i="9"/>
  <c r="AS98" i="9"/>
  <c r="AR98" i="9" s="1"/>
  <c r="AT98" i="9"/>
  <c r="AP99" i="9"/>
  <c r="AO99" i="9" s="1"/>
  <c r="AQ99" i="9"/>
  <c r="AS99" i="9"/>
  <c r="AR99" i="9" s="1"/>
  <c r="AT99" i="9"/>
  <c r="AP100" i="9"/>
  <c r="AO100" i="9" s="1"/>
  <c r="AQ100" i="9"/>
  <c r="AS100" i="9"/>
  <c r="AR100" i="9" s="1"/>
  <c r="AT100" i="9"/>
  <c r="AP101" i="9"/>
  <c r="AO101" i="9" s="1"/>
  <c r="AQ101" i="9"/>
  <c r="AR101" i="9"/>
  <c r="AS101" i="9"/>
  <c r="AT101" i="9"/>
  <c r="AP102" i="9"/>
  <c r="AO102" i="9" s="1"/>
  <c r="AQ102" i="9"/>
  <c r="AS102" i="9"/>
  <c r="AR102" i="9" s="1"/>
  <c r="AT102" i="9"/>
  <c r="AP103" i="9"/>
  <c r="AO103" i="9" s="1"/>
  <c r="AQ103" i="9"/>
  <c r="AR103" i="9"/>
  <c r="AS103" i="9"/>
  <c r="AT103" i="9"/>
  <c r="AP104" i="9"/>
  <c r="AO104" i="9" s="1"/>
  <c r="AQ104" i="9"/>
  <c r="AS104" i="9"/>
  <c r="AR104" i="9" s="1"/>
  <c r="AT104" i="9"/>
  <c r="AP105" i="9"/>
  <c r="AO105" i="9" s="1"/>
  <c r="AQ105" i="9"/>
  <c r="AS105" i="9"/>
  <c r="AR105" i="9" s="1"/>
  <c r="AT105" i="9"/>
  <c r="AP106" i="9"/>
  <c r="AO106" i="9" s="1"/>
  <c r="AQ106" i="9"/>
  <c r="AS106" i="9"/>
  <c r="AR106" i="9" s="1"/>
  <c r="AT106" i="9"/>
  <c r="AP107" i="9"/>
  <c r="AO107" i="9" s="1"/>
  <c r="AQ107" i="9"/>
  <c r="AR107" i="9"/>
  <c r="AS107" i="9"/>
  <c r="AT107" i="9"/>
  <c r="AP108" i="9"/>
  <c r="AO108" i="9" s="1"/>
  <c r="AQ108" i="9"/>
  <c r="AS108" i="9"/>
  <c r="AR108" i="9" s="1"/>
  <c r="AT108" i="9"/>
  <c r="AP109" i="9"/>
  <c r="AO109" i="9" s="1"/>
  <c r="AQ109" i="9"/>
  <c r="AS109" i="9"/>
  <c r="AR109" i="9" s="1"/>
  <c r="AT109" i="9"/>
  <c r="AP110" i="9"/>
  <c r="AO110" i="9" s="1"/>
  <c r="AQ110" i="9"/>
  <c r="AS110" i="9"/>
  <c r="AR110" i="9" s="1"/>
  <c r="AT110" i="9"/>
  <c r="AP111" i="9"/>
  <c r="AO111" i="9" s="1"/>
  <c r="AQ111" i="9"/>
  <c r="AS111" i="9"/>
  <c r="AR111" i="9" s="1"/>
  <c r="AT111" i="9"/>
  <c r="AP112" i="9"/>
  <c r="AO112" i="9" s="1"/>
  <c r="AQ112" i="9"/>
  <c r="AR112" i="9"/>
  <c r="AS112" i="9"/>
  <c r="AT112" i="9"/>
  <c r="AP113" i="9"/>
  <c r="AO113" i="9" s="1"/>
  <c r="AQ113" i="9"/>
  <c r="AR113" i="9"/>
  <c r="AS113" i="9"/>
  <c r="AT113" i="9"/>
  <c r="AO114" i="9"/>
  <c r="AP114" i="9"/>
  <c r="AQ114" i="9"/>
  <c r="AS114" i="9"/>
  <c r="AR114" i="9" s="1"/>
  <c r="AT114" i="9"/>
  <c r="AP115" i="9"/>
  <c r="AO115" i="9" s="1"/>
  <c r="AQ115" i="9"/>
  <c r="AS115" i="9"/>
  <c r="AR115" i="9" s="1"/>
  <c r="AT115" i="9"/>
  <c r="AP116" i="9"/>
  <c r="AO116" i="9" s="1"/>
  <c r="AQ116" i="9"/>
  <c r="AS116" i="9"/>
  <c r="AR116" i="9" s="1"/>
  <c r="AT116" i="9"/>
  <c r="AP117" i="9"/>
  <c r="AO117" i="9" s="1"/>
  <c r="AQ117" i="9"/>
  <c r="AR117" i="9"/>
  <c r="AS117" i="9"/>
  <c r="AT117" i="9"/>
  <c r="AP118" i="9"/>
  <c r="AO118" i="9" s="1"/>
  <c r="AQ118" i="9"/>
  <c r="AS118" i="9"/>
  <c r="AR118" i="9" s="1"/>
  <c r="AT118" i="9"/>
  <c r="AP119" i="9"/>
  <c r="AO119" i="9" s="1"/>
  <c r="AQ119" i="9"/>
  <c r="AR119" i="9"/>
  <c r="AS119" i="9"/>
  <c r="AT119" i="9"/>
  <c r="AP120" i="9"/>
  <c r="AO120" i="9" s="1"/>
  <c r="AQ120" i="9"/>
  <c r="AS120" i="9"/>
  <c r="AR120" i="9" s="1"/>
  <c r="AT120" i="9"/>
  <c r="AP121" i="9"/>
  <c r="AO121" i="9" s="1"/>
  <c r="AQ121" i="9"/>
  <c r="AS121" i="9"/>
  <c r="AR121" i="9" s="1"/>
  <c r="AT121" i="9"/>
  <c r="AP122" i="9"/>
  <c r="AO122" i="9" s="1"/>
  <c r="AQ122" i="9"/>
  <c r="AS122" i="9"/>
  <c r="AR122" i="9" s="1"/>
  <c r="AT122" i="9"/>
  <c r="AP123" i="9"/>
  <c r="AO123" i="9" s="1"/>
  <c r="AQ123" i="9"/>
  <c r="AR123" i="9"/>
  <c r="AS123" i="9"/>
  <c r="AT123" i="9"/>
  <c r="AP124" i="9"/>
  <c r="AO124" i="9" s="1"/>
  <c r="AQ124" i="9"/>
  <c r="AS124" i="9"/>
  <c r="AR124" i="9" s="1"/>
  <c r="AT124" i="9"/>
  <c r="AP125" i="9"/>
  <c r="AO125" i="9" s="1"/>
  <c r="AQ125" i="9"/>
  <c r="AS125" i="9"/>
  <c r="AR125" i="9" s="1"/>
  <c r="AT125" i="9"/>
  <c r="AP126" i="9"/>
  <c r="AO126" i="9" s="1"/>
  <c r="AQ126" i="9"/>
  <c r="AS126" i="9"/>
  <c r="AR126" i="9" s="1"/>
  <c r="AT126" i="9"/>
  <c r="AP127" i="9"/>
  <c r="AO127" i="9" s="1"/>
  <c r="AQ127" i="9"/>
  <c r="AS127" i="9"/>
  <c r="AR127" i="9" s="1"/>
  <c r="AT127" i="9"/>
  <c r="AP128" i="9"/>
  <c r="AO128" i="9" s="1"/>
  <c r="AQ128" i="9"/>
  <c r="AR128" i="9"/>
  <c r="AS128" i="9"/>
  <c r="AT128" i="9"/>
  <c r="AP129" i="9"/>
  <c r="AO129" i="9" s="1"/>
  <c r="AQ129" i="9"/>
  <c r="AR129" i="9"/>
  <c r="AS129" i="9"/>
  <c r="AT129" i="9"/>
  <c r="AO130" i="9"/>
  <c r="AP130" i="9"/>
  <c r="AQ130" i="9"/>
  <c r="AS130" i="9"/>
  <c r="AR130" i="9" s="1"/>
  <c r="AT130" i="9"/>
  <c r="AP131" i="9"/>
  <c r="AO131" i="9" s="1"/>
  <c r="AQ131" i="9"/>
  <c r="AS131" i="9"/>
  <c r="AR131" i="9" s="1"/>
  <c r="AT131" i="9"/>
  <c r="AP132" i="9"/>
  <c r="AO132" i="9" s="1"/>
  <c r="AQ132" i="9"/>
  <c r="AS132" i="9"/>
  <c r="AR132" i="9" s="1"/>
  <c r="AT132" i="9"/>
  <c r="AP133" i="9"/>
  <c r="AO133" i="9" s="1"/>
  <c r="AQ133" i="9"/>
  <c r="AR133" i="9"/>
  <c r="AS133" i="9"/>
  <c r="AT133" i="9"/>
  <c r="AP134" i="9"/>
  <c r="AO134" i="9" s="1"/>
  <c r="AQ134" i="9"/>
  <c r="AS134" i="9"/>
  <c r="AR134" i="9" s="1"/>
  <c r="AT134" i="9"/>
  <c r="AP135" i="9"/>
  <c r="AO135" i="9" s="1"/>
  <c r="AQ135" i="9"/>
  <c r="AR135" i="9"/>
  <c r="AS135" i="9"/>
  <c r="AT135" i="9"/>
  <c r="AP136" i="9"/>
  <c r="AO136" i="9" s="1"/>
  <c r="AQ136" i="9"/>
  <c r="AS136" i="9"/>
  <c r="AR136" i="9" s="1"/>
  <c r="AT136" i="9"/>
  <c r="AP137" i="9"/>
  <c r="AO137" i="9" s="1"/>
  <c r="AQ137" i="9"/>
  <c r="AS137" i="9"/>
  <c r="AR137" i="9" s="1"/>
  <c r="AT137" i="9"/>
  <c r="AP138" i="9"/>
  <c r="AO138" i="9" s="1"/>
  <c r="AQ138" i="9"/>
  <c r="AS138" i="9"/>
  <c r="AR138" i="9" s="1"/>
  <c r="AT138" i="9"/>
  <c r="AP139" i="9"/>
  <c r="AO139" i="9" s="1"/>
  <c r="AQ139" i="9"/>
  <c r="AR139" i="9"/>
  <c r="AS139" i="9"/>
  <c r="AT139" i="9"/>
  <c r="AP140" i="9"/>
  <c r="AO140" i="9" s="1"/>
  <c r="AQ140" i="9"/>
  <c r="AS140" i="9"/>
  <c r="AR140" i="9" s="1"/>
  <c r="AT140" i="9"/>
  <c r="AP141" i="9"/>
  <c r="AO141" i="9" s="1"/>
  <c r="AQ141" i="9"/>
  <c r="AS141" i="9"/>
  <c r="AR141" i="9" s="1"/>
  <c r="AT141" i="9"/>
  <c r="AP142" i="9"/>
  <c r="AO142" i="9" s="1"/>
  <c r="AQ142" i="9"/>
  <c r="AS142" i="9"/>
  <c r="AR142" i="9" s="1"/>
  <c r="AT142" i="9"/>
  <c r="AP143" i="9"/>
  <c r="AO143" i="9" s="1"/>
  <c r="AQ143" i="9"/>
  <c r="AS143" i="9"/>
  <c r="AR143" i="9" s="1"/>
  <c r="AT143" i="9"/>
  <c r="AP144" i="9"/>
  <c r="AO144" i="9" s="1"/>
  <c r="AQ144" i="9"/>
  <c r="AR144" i="9"/>
  <c r="AS144" i="9"/>
  <c r="AT144" i="9"/>
  <c r="AP145" i="9"/>
  <c r="AO145" i="9" s="1"/>
  <c r="AQ145" i="9"/>
  <c r="AR145" i="9"/>
  <c r="AS145" i="9"/>
  <c r="AT145" i="9"/>
  <c r="AO146" i="9"/>
  <c r="AP146" i="9"/>
  <c r="AQ146" i="9"/>
  <c r="AS146" i="9"/>
  <c r="AR146" i="9" s="1"/>
  <c r="AT146" i="9"/>
  <c r="AP147" i="9"/>
  <c r="AO147" i="9" s="1"/>
  <c r="AQ147" i="9"/>
  <c r="AS147" i="9"/>
  <c r="AR147" i="9" s="1"/>
  <c r="AT147" i="9"/>
  <c r="AP148" i="9"/>
  <c r="AO148" i="9" s="1"/>
  <c r="AQ148" i="9"/>
  <c r="AS148" i="9"/>
  <c r="AR148" i="9" s="1"/>
  <c r="AT148" i="9"/>
  <c r="AP149" i="9"/>
  <c r="AO149" i="9" s="1"/>
  <c r="AQ149" i="9"/>
  <c r="AR149" i="9"/>
  <c r="AS149" i="9"/>
  <c r="AT149" i="9"/>
  <c r="AP150" i="9"/>
  <c r="AO150" i="9" s="1"/>
  <c r="AQ150" i="9"/>
  <c r="AS150" i="9"/>
  <c r="AR150" i="9" s="1"/>
  <c r="AT150" i="9"/>
  <c r="AP151" i="9"/>
  <c r="AO151" i="9" s="1"/>
  <c r="AR151" i="9"/>
  <c r="AS151" i="9"/>
  <c r="AT151" i="9"/>
  <c r="AP152" i="9"/>
  <c r="AO152" i="9" s="1"/>
  <c r="AS152" i="9"/>
  <c r="AR152" i="9" s="1"/>
  <c r="AT152" i="9"/>
  <c r="AP153" i="9"/>
  <c r="AO153" i="9" s="1"/>
  <c r="AS153" i="9"/>
  <c r="AR153" i="9" s="1"/>
  <c r="AT153" i="9"/>
  <c r="AP154" i="9"/>
  <c r="AO154" i="9" s="1"/>
  <c r="AS154" i="9"/>
  <c r="AR154" i="9" s="1"/>
  <c r="AT154" i="9"/>
  <c r="AP155" i="9"/>
  <c r="AO155" i="9" s="1"/>
  <c r="AQ155" i="9"/>
  <c r="AR155" i="9"/>
  <c r="AS155" i="9"/>
  <c r="AT155" i="9"/>
  <c r="AP156" i="9"/>
  <c r="AO156" i="9" s="1"/>
  <c r="AQ156" i="9"/>
  <c r="AS156" i="9"/>
  <c r="AR156" i="9" s="1"/>
  <c r="AT156" i="9"/>
  <c r="AP157" i="9"/>
  <c r="AO157" i="9" s="1"/>
  <c r="AQ157" i="9"/>
  <c r="AS157" i="9"/>
  <c r="AR157" i="9" s="1"/>
  <c r="AT157" i="9"/>
  <c r="AP158" i="9"/>
  <c r="AO158" i="9" s="1"/>
  <c r="AQ158" i="9"/>
  <c r="AS158" i="9"/>
  <c r="AR158" i="9" s="1"/>
  <c r="AT158" i="9"/>
  <c r="AP159" i="9"/>
  <c r="AO159" i="9" s="1"/>
  <c r="AQ159" i="9"/>
  <c r="AS159" i="9"/>
  <c r="AR159" i="9" s="1"/>
  <c r="AT159" i="9"/>
  <c r="AP160" i="9"/>
  <c r="AO160" i="9" s="1"/>
  <c r="AQ160" i="9"/>
  <c r="AR160" i="9"/>
  <c r="AS160" i="9"/>
  <c r="AT160" i="9"/>
  <c r="AP161" i="9"/>
  <c r="AO161" i="9" s="1"/>
  <c r="AQ161" i="9"/>
  <c r="AR161" i="9"/>
  <c r="AS161" i="9"/>
  <c r="AT161" i="9"/>
  <c r="AO162" i="9"/>
  <c r="AP162" i="9"/>
  <c r="AQ162" i="9"/>
  <c r="AS162" i="9"/>
  <c r="AR162" i="9" s="1"/>
  <c r="AT162" i="9"/>
  <c r="AP163" i="9"/>
  <c r="AO163" i="9" s="1"/>
  <c r="AQ163" i="9"/>
  <c r="AS163" i="9"/>
  <c r="AR163" i="9" s="1"/>
  <c r="AT163" i="9"/>
  <c r="AP164" i="9"/>
  <c r="AO164" i="9" s="1"/>
  <c r="AQ164" i="9"/>
  <c r="AS164" i="9"/>
  <c r="AR164" i="9" s="1"/>
  <c r="AT164" i="9"/>
  <c r="AP165" i="9"/>
  <c r="AO165" i="9" s="1"/>
  <c r="AQ165" i="9"/>
  <c r="AR165" i="9"/>
  <c r="AS165" i="9"/>
  <c r="AT165" i="9"/>
  <c r="AP166" i="9"/>
  <c r="AO166" i="9" s="1"/>
  <c r="AQ166" i="9"/>
  <c r="AS166" i="9"/>
  <c r="AR166" i="9" s="1"/>
  <c r="AT166" i="9"/>
  <c r="AP167" i="9"/>
  <c r="AO167" i="9" s="1"/>
  <c r="AQ167" i="9"/>
  <c r="AR167" i="9"/>
  <c r="AS167" i="9"/>
  <c r="AT167" i="9"/>
  <c r="AP168" i="9"/>
  <c r="AO168" i="9" s="1"/>
  <c r="AQ168" i="9"/>
  <c r="AS168" i="9"/>
  <c r="AR168" i="9" s="1"/>
  <c r="AT168" i="9"/>
  <c r="AP169" i="9"/>
  <c r="AO169" i="9" s="1"/>
  <c r="AQ169" i="9"/>
  <c r="AS169" i="9"/>
  <c r="AR169" i="9" s="1"/>
  <c r="AT169" i="9"/>
  <c r="AP170" i="9"/>
  <c r="AO170" i="9" s="1"/>
  <c r="AQ170" i="9"/>
  <c r="AS170" i="9"/>
  <c r="AR170" i="9" s="1"/>
  <c r="AT170" i="9"/>
  <c r="AP171" i="9"/>
  <c r="AO171" i="9" s="1"/>
  <c r="AQ171" i="9"/>
  <c r="AR171" i="9"/>
  <c r="AS171" i="9"/>
  <c r="AT171" i="9"/>
  <c r="AP172" i="9"/>
  <c r="AO172" i="9" s="1"/>
  <c r="AQ172" i="9"/>
  <c r="AS172" i="9"/>
  <c r="AR172" i="9" s="1"/>
  <c r="AT172" i="9"/>
  <c r="AP173" i="9"/>
  <c r="AO173" i="9" s="1"/>
  <c r="AQ173" i="9"/>
  <c r="AS173" i="9"/>
  <c r="AR173" i="9" s="1"/>
  <c r="AT173" i="9"/>
  <c r="AP174" i="9"/>
  <c r="AO174" i="9" s="1"/>
  <c r="AQ174" i="9"/>
  <c r="AS174" i="9"/>
  <c r="AR174" i="9" s="1"/>
  <c r="AT174" i="9"/>
  <c r="AO175" i="9"/>
  <c r="AP175" i="9"/>
  <c r="AQ175" i="9"/>
  <c r="AS175" i="9"/>
  <c r="AR175" i="9" s="1"/>
  <c r="AT175" i="9"/>
  <c r="AP176" i="9"/>
  <c r="AO176" i="9" s="1"/>
  <c r="AQ176" i="9"/>
  <c r="AS176" i="9"/>
  <c r="AR176" i="9" s="1"/>
  <c r="AT176" i="9"/>
  <c r="AO177" i="9"/>
  <c r="AP177" i="9"/>
  <c r="AQ177" i="9"/>
  <c r="AS177" i="9"/>
  <c r="AR177" i="9" s="1"/>
  <c r="AT177" i="9"/>
  <c r="AP178" i="9"/>
  <c r="AO178" i="9" s="1"/>
  <c r="AQ178" i="9"/>
  <c r="AS178" i="9"/>
  <c r="AR178" i="9" s="1"/>
  <c r="AT178" i="9"/>
  <c r="AP179" i="9"/>
  <c r="AO179" i="9" s="1"/>
  <c r="AQ179" i="9"/>
  <c r="AS179" i="9"/>
  <c r="AR179" i="9" s="1"/>
  <c r="AT179" i="9"/>
  <c r="AP180" i="9"/>
  <c r="AO180" i="9" s="1"/>
  <c r="AQ180" i="9"/>
  <c r="AS180" i="9"/>
  <c r="AR180" i="9" s="1"/>
  <c r="AT180" i="9"/>
  <c r="AP181" i="9"/>
  <c r="AO181" i="9" s="1"/>
  <c r="AQ181" i="9"/>
  <c r="AS181" i="9"/>
  <c r="AR181" i="9" s="1"/>
  <c r="AT181" i="9"/>
  <c r="AT4" i="9"/>
  <c r="AS4" i="9"/>
  <c r="AP4" i="9"/>
  <c r="AR4" i="9"/>
  <c r="AR182" i="9" s="1"/>
  <c r="B75" i="8" s="1"/>
  <c r="AQ4" i="9"/>
  <c r="AO4" i="9"/>
  <c r="AM5" i="9"/>
  <c r="AL5" i="9" s="1"/>
  <c r="AN5" i="9"/>
  <c r="AL6" i="9"/>
  <c r="AM6" i="9"/>
  <c r="AN6" i="9"/>
  <c r="AM7" i="9"/>
  <c r="AL7" i="9" s="1"/>
  <c r="AN7" i="9"/>
  <c r="AM8" i="9"/>
  <c r="AL8" i="9" s="1"/>
  <c r="AN8" i="9"/>
  <c r="AM9" i="9"/>
  <c r="AL9" i="9" s="1"/>
  <c r="AN9" i="9"/>
  <c r="AL10" i="9"/>
  <c r="AM10" i="9"/>
  <c r="AN10" i="9"/>
  <c r="AM11" i="9"/>
  <c r="AL11" i="9" s="1"/>
  <c r="AN11" i="9"/>
  <c r="AM12" i="9"/>
  <c r="AL12" i="9" s="1"/>
  <c r="AN12" i="9"/>
  <c r="AM13" i="9"/>
  <c r="AL13" i="9" s="1"/>
  <c r="AN13" i="9"/>
  <c r="AM14" i="9"/>
  <c r="AL14" i="9" s="1"/>
  <c r="AN14" i="9"/>
  <c r="AM15" i="9"/>
  <c r="AL15" i="9" s="1"/>
  <c r="AN15" i="9"/>
  <c r="AM16" i="9"/>
  <c r="AL16" i="9" s="1"/>
  <c r="AN16" i="9"/>
  <c r="AM17" i="9"/>
  <c r="AL17" i="9" s="1"/>
  <c r="AN17" i="9"/>
  <c r="AM18" i="9"/>
  <c r="AL18" i="9" s="1"/>
  <c r="AN18" i="9"/>
  <c r="AM19" i="9"/>
  <c r="AL19" i="9" s="1"/>
  <c r="AN19" i="9"/>
  <c r="AM20" i="9"/>
  <c r="AL20" i="9" s="1"/>
  <c r="AN20" i="9"/>
  <c r="AM21" i="9"/>
  <c r="AL21" i="9" s="1"/>
  <c r="AN21" i="9"/>
  <c r="AL22" i="9"/>
  <c r="AM22" i="9"/>
  <c r="AN22" i="9"/>
  <c r="AM23" i="9"/>
  <c r="AL23" i="9" s="1"/>
  <c r="AN23" i="9"/>
  <c r="AM24" i="9"/>
  <c r="AL24" i="9" s="1"/>
  <c r="AN24" i="9"/>
  <c r="AM25" i="9"/>
  <c r="AL25" i="9" s="1"/>
  <c r="AN25" i="9"/>
  <c r="AM26" i="9"/>
  <c r="AL26" i="9" s="1"/>
  <c r="AN26" i="9"/>
  <c r="AM27" i="9"/>
  <c r="AL27" i="9" s="1"/>
  <c r="AN27" i="9"/>
  <c r="AM28" i="9"/>
  <c r="AL28" i="9" s="1"/>
  <c r="AN28" i="9"/>
  <c r="AL29" i="9"/>
  <c r="AM29" i="9"/>
  <c r="AN29" i="9"/>
  <c r="AL30" i="9"/>
  <c r="AM30" i="9"/>
  <c r="AN30" i="9"/>
  <c r="AM31" i="9"/>
  <c r="AL31" i="9" s="1"/>
  <c r="AN31" i="9"/>
  <c r="AM32" i="9"/>
  <c r="AL32" i="9" s="1"/>
  <c r="AN32" i="9"/>
  <c r="AM33" i="9"/>
  <c r="AL33" i="9" s="1"/>
  <c r="AN33" i="9"/>
  <c r="AM34" i="9"/>
  <c r="AL34" i="9" s="1"/>
  <c r="AN34" i="9"/>
  <c r="AM35" i="9"/>
  <c r="AL35" i="9" s="1"/>
  <c r="AN35" i="9"/>
  <c r="AM36" i="9"/>
  <c r="AL36" i="9" s="1"/>
  <c r="AN36" i="9"/>
  <c r="AM37" i="9"/>
  <c r="AL37" i="9" s="1"/>
  <c r="AN37" i="9"/>
  <c r="AL38" i="9"/>
  <c r="AM38" i="9"/>
  <c r="AN38" i="9"/>
  <c r="AM39" i="9"/>
  <c r="AL39" i="9" s="1"/>
  <c r="AN39" i="9"/>
  <c r="AM40" i="9"/>
  <c r="AL40" i="9" s="1"/>
  <c r="AN40" i="9"/>
  <c r="AM41" i="9"/>
  <c r="AL41" i="9" s="1"/>
  <c r="AN41" i="9"/>
  <c r="AM42" i="9"/>
  <c r="AL42" i="9" s="1"/>
  <c r="AN42" i="9"/>
  <c r="AM43" i="9"/>
  <c r="AL43" i="9" s="1"/>
  <c r="AN43" i="9"/>
  <c r="AL44" i="9"/>
  <c r="AM44" i="9"/>
  <c r="AN44" i="9"/>
  <c r="AM45" i="9"/>
  <c r="AL45" i="9" s="1"/>
  <c r="AN45" i="9"/>
  <c r="AL46" i="9"/>
  <c r="AM46" i="9"/>
  <c r="AN46" i="9"/>
  <c r="AM47" i="9"/>
  <c r="AL47" i="9" s="1"/>
  <c r="AN47" i="9"/>
  <c r="AM48" i="9"/>
  <c r="AL48" i="9" s="1"/>
  <c r="AN48" i="9"/>
  <c r="AM49" i="9"/>
  <c r="AL49" i="9" s="1"/>
  <c r="AN49" i="9"/>
  <c r="AM50" i="9"/>
  <c r="AL50" i="9" s="1"/>
  <c r="AN50" i="9"/>
  <c r="AM51" i="9"/>
  <c r="AL51" i="9" s="1"/>
  <c r="AN51" i="9"/>
  <c r="AL52" i="9"/>
  <c r="AM52" i="9"/>
  <c r="AN52" i="9"/>
  <c r="AM53" i="9"/>
  <c r="AL53" i="9" s="1"/>
  <c r="AN53" i="9"/>
  <c r="AL54" i="9"/>
  <c r="AM54" i="9"/>
  <c r="AN54" i="9"/>
  <c r="AM55" i="9"/>
  <c r="AL55" i="9" s="1"/>
  <c r="AN55" i="9"/>
  <c r="AM56" i="9"/>
  <c r="AL56" i="9" s="1"/>
  <c r="AN56" i="9"/>
  <c r="AM57" i="9"/>
  <c r="AL57" i="9" s="1"/>
  <c r="AN57" i="9"/>
  <c r="AM58" i="9"/>
  <c r="AL58" i="9" s="1"/>
  <c r="AN58" i="9"/>
  <c r="AM59" i="9"/>
  <c r="AL59" i="9" s="1"/>
  <c r="AN59" i="9"/>
  <c r="AM60" i="9"/>
  <c r="AL60" i="9" s="1"/>
  <c r="AN60" i="9"/>
  <c r="AM61" i="9"/>
  <c r="AL61" i="9" s="1"/>
  <c r="AN61" i="9"/>
  <c r="AL62" i="9"/>
  <c r="AM62" i="9"/>
  <c r="AN62" i="9"/>
  <c r="AM63" i="9"/>
  <c r="AL63" i="9" s="1"/>
  <c r="AN63" i="9"/>
  <c r="AM64" i="9"/>
  <c r="AL64" i="9" s="1"/>
  <c r="AN64" i="9"/>
  <c r="AM65" i="9"/>
  <c r="AL65" i="9" s="1"/>
  <c r="AN65" i="9"/>
  <c r="AL66" i="9"/>
  <c r="AM66" i="9"/>
  <c r="AN66" i="9"/>
  <c r="AM67" i="9"/>
  <c r="AL67" i="9" s="1"/>
  <c r="AN67" i="9"/>
  <c r="AM68" i="9"/>
  <c r="AL68" i="9" s="1"/>
  <c r="AN68" i="9"/>
  <c r="AM69" i="9"/>
  <c r="AL69" i="9" s="1"/>
  <c r="AN69" i="9"/>
  <c r="AL70" i="9"/>
  <c r="AM70" i="9"/>
  <c r="AN70" i="9"/>
  <c r="AM71" i="9"/>
  <c r="AL71" i="9" s="1"/>
  <c r="AN71" i="9"/>
  <c r="AM72" i="9"/>
  <c r="AL72" i="9" s="1"/>
  <c r="AN72" i="9"/>
  <c r="AM73" i="9"/>
  <c r="AL73" i="9" s="1"/>
  <c r="AN73" i="9"/>
  <c r="AL74" i="9"/>
  <c r="AM74" i="9"/>
  <c r="AN74" i="9"/>
  <c r="AM75" i="9"/>
  <c r="AL75" i="9" s="1"/>
  <c r="AN75" i="9"/>
  <c r="AL76" i="9"/>
  <c r="AM76" i="9"/>
  <c r="AN76" i="9"/>
  <c r="AM77" i="9"/>
  <c r="AL77" i="9" s="1"/>
  <c r="AN77" i="9"/>
  <c r="AL78" i="9"/>
  <c r="AM78" i="9"/>
  <c r="AN78" i="9"/>
  <c r="AM79" i="9"/>
  <c r="AL79" i="9" s="1"/>
  <c r="AN79" i="9"/>
  <c r="AM80" i="9"/>
  <c r="AL80" i="9" s="1"/>
  <c r="AN80" i="9"/>
  <c r="AM81" i="9"/>
  <c r="AL81" i="9" s="1"/>
  <c r="AN81" i="9"/>
  <c r="AM82" i="9"/>
  <c r="AL82" i="9" s="1"/>
  <c r="AN82" i="9"/>
  <c r="AM83" i="9"/>
  <c r="AL83" i="9" s="1"/>
  <c r="AN83" i="9"/>
  <c r="AL84" i="9"/>
  <c r="AM84" i="9"/>
  <c r="AN84" i="9"/>
  <c r="AM85" i="9"/>
  <c r="AL85" i="9" s="1"/>
  <c r="AN85" i="9"/>
  <c r="AL86" i="9"/>
  <c r="AM86" i="9"/>
  <c r="AN86" i="9"/>
  <c r="AM87" i="9"/>
  <c r="AL87" i="9" s="1"/>
  <c r="AN87" i="9"/>
  <c r="AM88" i="9"/>
  <c r="AL88" i="9" s="1"/>
  <c r="AN88" i="9"/>
  <c r="AM89" i="9"/>
  <c r="AL89" i="9" s="1"/>
  <c r="AN89" i="9"/>
  <c r="AM90" i="9"/>
  <c r="AL90" i="9" s="1"/>
  <c r="AN90" i="9"/>
  <c r="AM91" i="9"/>
  <c r="AL91" i="9" s="1"/>
  <c r="AN91" i="9"/>
  <c r="AM92" i="9"/>
  <c r="AL92" i="9" s="1"/>
  <c r="AN92" i="9"/>
  <c r="AM93" i="9"/>
  <c r="AL93" i="9" s="1"/>
  <c r="AN93" i="9"/>
  <c r="AL94" i="9"/>
  <c r="AM94" i="9"/>
  <c r="AN94" i="9"/>
  <c r="AM95" i="9"/>
  <c r="AL95" i="9" s="1"/>
  <c r="AN95" i="9"/>
  <c r="AM96" i="9"/>
  <c r="AL96" i="9" s="1"/>
  <c r="AN96" i="9"/>
  <c r="AM97" i="9"/>
  <c r="AL97" i="9" s="1"/>
  <c r="AN97" i="9"/>
  <c r="AL98" i="9"/>
  <c r="AM98" i="9"/>
  <c r="AN98" i="9"/>
  <c r="AM99" i="9"/>
  <c r="AL99" i="9" s="1"/>
  <c r="AN99" i="9"/>
  <c r="AM100" i="9"/>
  <c r="AL100" i="9" s="1"/>
  <c r="AN100" i="9"/>
  <c r="AM101" i="9"/>
  <c r="AL101" i="9" s="1"/>
  <c r="AN101" i="9"/>
  <c r="AL102" i="9"/>
  <c r="AM102" i="9"/>
  <c r="AN102" i="9"/>
  <c r="AM103" i="9"/>
  <c r="AL103" i="9" s="1"/>
  <c r="AN103" i="9"/>
  <c r="AM104" i="9"/>
  <c r="AL104" i="9" s="1"/>
  <c r="AN104" i="9"/>
  <c r="AM105" i="9"/>
  <c r="AL105" i="9" s="1"/>
  <c r="AN105" i="9"/>
  <c r="AL106" i="9"/>
  <c r="AM106" i="9"/>
  <c r="AN106" i="9"/>
  <c r="AM107" i="9"/>
  <c r="AL107" i="9" s="1"/>
  <c r="AN107" i="9"/>
  <c r="AL108" i="9"/>
  <c r="AM108" i="9"/>
  <c r="AN108" i="9"/>
  <c r="AM109" i="9"/>
  <c r="AL109" i="9" s="1"/>
  <c r="AN109" i="9"/>
  <c r="AL110" i="9"/>
  <c r="AM110" i="9"/>
  <c r="AN110" i="9"/>
  <c r="AM111" i="9"/>
  <c r="AL111" i="9" s="1"/>
  <c r="AN111" i="9"/>
  <c r="AM112" i="9"/>
  <c r="AL112" i="9" s="1"/>
  <c r="AN112" i="9"/>
  <c r="AM113" i="9"/>
  <c r="AL113" i="9" s="1"/>
  <c r="AN113" i="9"/>
  <c r="AM114" i="9"/>
  <c r="AL114" i="9" s="1"/>
  <c r="AN114" i="9"/>
  <c r="AM115" i="9"/>
  <c r="AL115" i="9" s="1"/>
  <c r="AN115" i="9"/>
  <c r="AM116" i="9"/>
  <c r="AL116" i="9" s="1"/>
  <c r="AN116" i="9"/>
  <c r="AM117" i="9"/>
  <c r="AL117" i="9" s="1"/>
  <c r="AN117" i="9"/>
  <c r="AM118" i="9"/>
  <c r="AL118" i="9" s="1"/>
  <c r="AN118" i="9"/>
  <c r="AM119" i="9"/>
  <c r="AL119" i="9" s="1"/>
  <c r="AN119" i="9"/>
  <c r="AL120" i="9"/>
  <c r="AM120" i="9"/>
  <c r="AN120" i="9"/>
  <c r="AM121" i="9"/>
  <c r="AL121" i="9" s="1"/>
  <c r="AN121" i="9"/>
  <c r="AL122" i="9"/>
  <c r="AM122" i="9"/>
  <c r="AN122" i="9"/>
  <c r="AM123" i="9"/>
  <c r="AL123" i="9" s="1"/>
  <c r="AN123" i="9"/>
  <c r="AM124" i="9"/>
  <c r="AL124" i="9" s="1"/>
  <c r="AN124" i="9"/>
  <c r="AM125" i="9"/>
  <c r="AL125" i="9" s="1"/>
  <c r="AN125" i="9"/>
  <c r="AM126" i="9"/>
  <c r="AL126" i="9" s="1"/>
  <c r="AN126" i="9"/>
  <c r="AM127" i="9"/>
  <c r="AL127" i="9" s="1"/>
  <c r="AN127" i="9"/>
  <c r="AM128" i="9"/>
  <c r="AL128" i="9" s="1"/>
  <c r="AN128" i="9"/>
  <c r="AM129" i="9"/>
  <c r="AL129" i="9" s="1"/>
  <c r="AN129" i="9"/>
  <c r="AL130" i="9"/>
  <c r="AM130" i="9"/>
  <c r="AN130" i="9"/>
  <c r="AM131" i="9"/>
  <c r="AL131" i="9" s="1"/>
  <c r="AN131" i="9"/>
  <c r="AM132" i="9"/>
  <c r="AL132" i="9" s="1"/>
  <c r="AN132" i="9"/>
  <c r="AM133" i="9"/>
  <c r="AL133" i="9" s="1"/>
  <c r="AN133" i="9"/>
  <c r="AL134" i="9"/>
  <c r="AM134" i="9"/>
  <c r="AN134" i="9"/>
  <c r="AM135" i="9"/>
  <c r="AL135" i="9" s="1"/>
  <c r="AN135" i="9"/>
  <c r="AM136" i="9"/>
  <c r="AL136" i="9" s="1"/>
  <c r="AN136" i="9"/>
  <c r="AM137" i="9"/>
  <c r="AL137" i="9" s="1"/>
  <c r="AN137" i="9"/>
  <c r="AL138" i="9"/>
  <c r="AM138" i="9"/>
  <c r="AN138" i="9"/>
  <c r="AM139" i="9"/>
  <c r="AL139" i="9" s="1"/>
  <c r="AN139" i="9"/>
  <c r="AM140" i="9"/>
  <c r="AL140" i="9" s="1"/>
  <c r="AN140" i="9"/>
  <c r="AM141" i="9"/>
  <c r="AL141" i="9" s="1"/>
  <c r="AN141" i="9"/>
  <c r="AL142" i="9"/>
  <c r="AM142" i="9"/>
  <c r="AN142" i="9"/>
  <c r="AM143" i="9"/>
  <c r="AL143" i="9" s="1"/>
  <c r="AN143" i="9"/>
  <c r="AL144" i="9"/>
  <c r="AM144" i="9"/>
  <c r="AN144" i="9"/>
  <c r="AM145" i="9"/>
  <c r="AL145" i="9" s="1"/>
  <c r="AN145" i="9"/>
  <c r="AL146" i="9"/>
  <c r="AM146" i="9"/>
  <c r="AN146" i="9"/>
  <c r="AM147" i="9"/>
  <c r="AL147" i="9" s="1"/>
  <c r="AN147" i="9"/>
  <c r="AM148" i="9"/>
  <c r="AL148" i="9" s="1"/>
  <c r="AN148" i="9"/>
  <c r="AM149" i="9"/>
  <c r="AL149" i="9" s="1"/>
  <c r="AN149" i="9"/>
  <c r="AM150" i="9"/>
  <c r="AL150" i="9" s="1"/>
  <c r="AN150" i="9"/>
  <c r="AM151" i="9"/>
  <c r="AL151" i="9" s="1"/>
  <c r="AN151" i="9"/>
  <c r="AM152" i="9"/>
  <c r="AL152" i="9" s="1"/>
  <c r="AN152" i="9"/>
  <c r="AM153" i="9"/>
  <c r="AL153" i="9" s="1"/>
  <c r="AN153" i="9"/>
  <c r="AM154" i="9"/>
  <c r="AL154" i="9" s="1"/>
  <c r="AN154" i="9"/>
  <c r="AM155" i="9"/>
  <c r="AL155" i="9" s="1"/>
  <c r="AN155" i="9"/>
  <c r="AM156" i="9"/>
  <c r="AL156" i="9" s="1"/>
  <c r="AN156" i="9"/>
  <c r="AM157" i="9"/>
  <c r="AL157" i="9" s="1"/>
  <c r="AN157" i="9"/>
  <c r="AL158" i="9"/>
  <c r="AM158" i="9"/>
  <c r="AN158" i="9"/>
  <c r="AM159" i="9"/>
  <c r="AL159" i="9" s="1"/>
  <c r="AN159" i="9"/>
  <c r="AL160" i="9"/>
  <c r="AM160" i="9"/>
  <c r="AN160" i="9"/>
  <c r="AM161" i="9"/>
  <c r="AL161" i="9" s="1"/>
  <c r="AN161" i="9"/>
  <c r="AM162" i="9"/>
  <c r="AL162" i="9" s="1"/>
  <c r="AN162" i="9"/>
  <c r="AM163" i="9"/>
  <c r="AL163" i="9" s="1"/>
  <c r="AN163" i="9"/>
  <c r="AM164" i="9"/>
  <c r="AL164" i="9" s="1"/>
  <c r="AN164" i="9"/>
  <c r="AM165" i="9"/>
  <c r="AL165" i="9" s="1"/>
  <c r="AN165" i="9"/>
  <c r="AM166" i="9"/>
  <c r="AL166" i="9" s="1"/>
  <c r="AN166" i="9"/>
  <c r="AM167" i="9"/>
  <c r="AL167" i="9" s="1"/>
  <c r="AN167" i="9"/>
  <c r="AL168" i="9"/>
  <c r="AM168" i="9"/>
  <c r="AN168" i="9"/>
  <c r="AM169" i="9"/>
  <c r="AL169" i="9" s="1"/>
  <c r="AN169" i="9"/>
  <c r="AM170" i="9"/>
  <c r="AL170" i="9" s="1"/>
  <c r="AN170" i="9"/>
  <c r="AM171" i="9"/>
  <c r="AL171" i="9" s="1"/>
  <c r="AN171" i="9"/>
  <c r="AM172" i="9"/>
  <c r="AL172" i="9" s="1"/>
  <c r="AN172" i="9"/>
  <c r="AM173" i="9"/>
  <c r="AL173" i="9" s="1"/>
  <c r="AN173" i="9"/>
  <c r="AL174" i="9"/>
  <c r="AM174" i="9"/>
  <c r="AN174" i="9"/>
  <c r="AM175" i="9"/>
  <c r="AL175" i="9" s="1"/>
  <c r="AN175" i="9"/>
  <c r="AM176" i="9"/>
  <c r="AL176" i="9" s="1"/>
  <c r="AN176" i="9"/>
  <c r="AM177" i="9"/>
  <c r="AL177" i="9" s="1"/>
  <c r="AN177" i="9"/>
  <c r="AM178" i="9"/>
  <c r="AL178" i="9" s="1"/>
  <c r="AN178" i="9"/>
  <c r="AM179" i="9"/>
  <c r="AL179" i="9" s="1"/>
  <c r="AN179" i="9"/>
  <c r="AM180" i="9"/>
  <c r="AL180" i="9" s="1"/>
  <c r="AN180" i="9"/>
  <c r="AM181" i="9"/>
  <c r="AL181" i="9" s="1"/>
  <c r="AN181" i="9"/>
  <c r="AN4" i="9"/>
  <c r="AM4" i="9"/>
  <c r="AM182" i="9" s="1"/>
  <c r="E73" i="8" s="1"/>
  <c r="M81" i="8" l="1"/>
  <c r="AP182" i="9"/>
  <c r="E74" i="8" s="1"/>
  <c r="G74" i="8" s="1"/>
  <c r="AN182" i="9"/>
  <c r="H73" i="8" s="1"/>
  <c r="K73" i="8" s="1"/>
  <c r="AO182" i="9"/>
  <c r="B74" i="8" s="1"/>
  <c r="D74" i="8" s="1"/>
  <c r="AS182" i="9"/>
  <c r="E75" i="8" s="1"/>
  <c r="G75" i="8" s="1"/>
  <c r="AT182" i="9"/>
  <c r="H75" i="8" s="1"/>
  <c r="J75" i="8" s="1"/>
  <c r="M80" i="8"/>
  <c r="L75" i="8"/>
  <c r="D75" i="8"/>
  <c r="L73" i="8"/>
  <c r="G73" i="8"/>
  <c r="L74" i="8"/>
  <c r="AL4" i="9"/>
  <c r="AL182" i="9" s="1"/>
  <c r="B73" i="8" s="1"/>
  <c r="D73" i="8" s="1"/>
  <c r="R11" i="10"/>
  <c r="Q11" i="10" s="1"/>
  <c r="S11" i="10"/>
  <c r="U11" i="10"/>
  <c r="T11" i="10" s="1"/>
  <c r="V11" i="10"/>
  <c r="X11" i="10"/>
  <c r="W11" i="10" s="1"/>
  <c r="Y11" i="10"/>
  <c r="AA11" i="10"/>
  <c r="Z11" i="10" s="1"/>
  <c r="AB11" i="10"/>
  <c r="AD11" i="10"/>
  <c r="AC11" i="10" s="1"/>
  <c r="AE11" i="10"/>
  <c r="R12" i="10"/>
  <c r="Q12" i="10" s="1"/>
  <c r="S12" i="10"/>
  <c r="U12" i="10"/>
  <c r="T12" i="10" s="1"/>
  <c r="V12" i="10"/>
  <c r="W12" i="10"/>
  <c r="X12" i="10"/>
  <c r="Y12" i="10"/>
  <c r="AA12" i="10"/>
  <c r="Z12" i="10" s="1"/>
  <c r="AB12" i="10"/>
  <c r="AD12" i="10"/>
  <c r="AC12" i="10" s="1"/>
  <c r="AE12" i="10"/>
  <c r="R13" i="10"/>
  <c r="Q13" i="10" s="1"/>
  <c r="S13" i="10"/>
  <c r="U13" i="10"/>
  <c r="T13" i="10" s="1"/>
  <c r="V13" i="10"/>
  <c r="X13" i="10"/>
  <c r="W13" i="10" s="1"/>
  <c r="Y13" i="10"/>
  <c r="AA13" i="10"/>
  <c r="Z13" i="10" s="1"/>
  <c r="AB13" i="10"/>
  <c r="AD13" i="10"/>
  <c r="AC13" i="10" s="1"/>
  <c r="AE13" i="10"/>
  <c r="R14" i="10"/>
  <c r="Q14" i="10" s="1"/>
  <c r="S14" i="10"/>
  <c r="U14" i="10"/>
  <c r="T14" i="10" s="1"/>
  <c r="V14" i="10"/>
  <c r="X14" i="10"/>
  <c r="W14" i="10" s="1"/>
  <c r="Y14" i="10"/>
  <c r="AA14" i="10"/>
  <c r="Z14" i="10" s="1"/>
  <c r="AB14" i="10"/>
  <c r="AD14" i="10"/>
  <c r="AC14" i="10" s="1"/>
  <c r="AE14" i="10"/>
  <c r="R15" i="10"/>
  <c r="Q15" i="10" s="1"/>
  <c r="S15" i="10"/>
  <c r="T15" i="10"/>
  <c r="U15" i="10"/>
  <c r="V15" i="10"/>
  <c r="X15" i="10"/>
  <c r="W15" i="10" s="1"/>
  <c r="Y15" i="10"/>
  <c r="AA15" i="10"/>
  <c r="Z15" i="10" s="1"/>
  <c r="AB15" i="10"/>
  <c r="AD15" i="10"/>
  <c r="AC15" i="10" s="1"/>
  <c r="AE15" i="10"/>
  <c r="R16" i="10"/>
  <c r="Q16" i="10" s="1"/>
  <c r="S16" i="10"/>
  <c r="U16" i="10"/>
  <c r="T16" i="10" s="1"/>
  <c r="V16" i="10"/>
  <c r="X16" i="10"/>
  <c r="W16" i="10" s="1"/>
  <c r="Y16" i="10"/>
  <c r="AA16" i="10"/>
  <c r="Z16" i="10" s="1"/>
  <c r="AB16" i="10"/>
  <c r="AD16" i="10"/>
  <c r="AC16" i="10" s="1"/>
  <c r="AE16" i="10"/>
  <c r="R17" i="10"/>
  <c r="Q17" i="10" s="1"/>
  <c r="S17" i="10"/>
  <c r="U17" i="10"/>
  <c r="T17" i="10" s="1"/>
  <c r="V17" i="10"/>
  <c r="X17" i="10"/>
  <c r="W17" i="10" s="1"/>
  <c r="Y17" i="10"/>
  <c r="AA17" i="10"/>
  <c r="Z17" i="10" s="1"/>
  <c r="AB17" i="10"/>
  <c r="AD17" i="10"/>
  <c r="AC17" i="10" s="1"/>
  <c r="AE17" i="10"/>
  <c r="R18" i="10"/>
  <c r="Q18" i="10" s="1"/>
  <c r="S18" i="10"/>
  <c r="U18" i="10"/>
  <c r="T18" i="10" s="1"/>
  <c r="V18" i="10"/>
  <c r="X18" i="10"/>
  <c r="W18" i="10" s="1"/>
  <c r="Y18" i="10"/>
  <c r="AA18" i="10"/>
  <c r="Z18" i="10" s="1"/>
  <c r="AB18" i="10"/>
  <c r="AD18" i="10"/>
  <c r="AC18" i="10" s="1"/>
  <c r="AE18" i="10"/>
  <c r="R19" i="10"/>
  <c r="Q19" i="10" s="1"/>
  <c r="S19" i="10"/>
  <c r="U19" i="10"/>
  <c r="T19" i="10" s="1"/>
  <c r="V19" i="10"/>
  <c r="X19" i="10"/>
  <c r="W19" i="10" s="1"/>
  <c r="Y19" i="10"/>
  <c r="AA19" i="10"/>
  <c r="Z19" i="10" s="1"/>
  <c r="AB19" i="10"/>
  <c r="AD19" i="10"/>
  <c r="AC19" i="10" s="1"/>
  <c r="AE19" i="10"/>
  <c r="R20" i="10"/>
  <c r="Q20" i="10" s="1"/>
  <c r="S20" i="10"/>
  <c r="U20" i="10"/>
  <c r="T20" i="10" s="1"/>
  <c r="V20" i="10"/>
  <c r="X20" i="10"/>
  <c r="W20" i="10" s="1"/>
  <c r="Y20" i="10"/>
  <c r="AA20" i="10"/>
  <c r="Z20" i="10" s="1"/>
  <c r="AB20" i="10"/>
  <c r="AD20" i="10"/>
  <c r="AC20" i="10" s="1"/>
  <c r="AE20" i="10"/>
  <c r="R21" i="10"/>
  <c r="Q21" i="10" s="1"/>
  <c r="S21" i="10"/>
  <c r="U21" i="10"/>
  <c r="T21" i="10" s="1"/>
  <c r="V21" i="10"/>
  <c r="W21" i="10"/>
  <c r="X21" i="10"/>
  <c r="Y21" i="10"/>
  <c r="AA21" i="10"/>
  <c r="Z21" i="10" s="1"/>
  <c r="AB21" i="10"/>
  <c r="AD21" i="10"/>
  <c r="AC21" i="10" s="1"/>
  <c r="AE21" i="10"/>
  <c r="R22" i="10"/>
  <c r="Q22" i="10" s="1"/>
  <c r="S22" i="10"/>
  <c r="U22" i="10"/>
  <c r="T22" i="10" s="1"/>
  <c r="V22" i="10"/>
  <c r="X22" i="10"/>
  <c r="W22" i="10" s="1"/>
  <c r="Y22" i="10"/>
  <c r="AA22" i="10"/>
  <c r="Z22" i="10" s="1"/>
  <c r="AB22" i="10"/>
  <c r="AD22" i="10"/>
  <c r="AC22" i="10" s="1"/>
  <c r="AE22" i="10"/>
  <c r="R23" i="10"/>
  <c r="Q23" i="10" s="1"/>
  <c r="S23" i="10"/>
  <c r="U23" i="10"/>
  <c r="T23" i="10" s="1"/>
  <c r="V23" i="10"/>
  <c r="X23" i="10"/>
  <c r="W23" i="10" s="1"/>
  <c r="Y23" i="10"/>
  <c r="AA23" i="10"/>
  <c r="Z23" i="10" s="1"/>
  <c r="AB23" i="10"/>
  <c r="AD23" i="10"/>
  <c r="AC23" i="10" s="1"/>
  <c r="AE23" i="10"/>
  <c r="R24" i="10"/>
  <c r="Q24" i="10" s="1"/>
  <c r="S24" i="10"/>
  <c r="U24" i="10"/>
  <c r="T24" i="10" s="1"/>
  <c r="V24" i="10"/>
  <c r="X24" i="10"/>
  <c r="W24" i="10" s="1"/>
  <c r="Y24" i="10"/>
  <c r="AA24" i="10"/>
  <c r="Z24" i="10" s="1"/>
  <c r="AB24" i="10"/>
  <c r="AD24" i="10"/>
  <c r="AC24" i="10" s="1"/>
  <c r="AE24" i="10"/>
  <c r="R25" i="10"/>
  <c r="Q25" i="10" s="1"/>
  <c r="S25" i="10"/>
  <c r="U25" i="10"/>
  <c r="T25" i="10" s="1"/>
  <c r="V25" i="10"/>
  <c r="X25" i="10"/>
  <c r="W25" i="10" s="1"/>
  <c r="Y25" i="10"/>
  <c r="Z25" i="10"/>
  <c r="AA25" i="10"/>
  <c r="AB25" i="10"/>
  <c r="AD25" i="10"/>
  <c r="AC25" i="10" s="1"/>
  <c r="AE25" i="10"/>
  <c r="R26" i="10"/>
  <c r="Q26" i="10" s="1"/>
  <c r="S26" i="10"/>
  <c r="U26" i="10"/>
  <c r="T26" i="10" s="1"/>
  <c r="V26" i="10"/>
  <c r="X26" i="10"/>
  <c r="W26" i="10" s="1"/>
  <c r="Y26" i="10"/>
  <c r="AA26" i="10"/>
  <c r="Z26" i="10" s="1"/>
  <c r="AB26" i="10"/>
  <c r="AD26" i="10"/>
  <c r="AC26" i="10" s="1"/>
  <c r="AE26" i="10"/>
  <c r="R27" i="10"/>
  <c r="Q27" i="10" s="1"/>
  <c r="S27" i="10"/>
  <c r="U27" i="10"/>
  <c r="T27" i="10" s="1"/>
  <c r="V27" i="10"/>
  <c r="X27" i="10"/>
  <c r="W27" i="10" s="1"/>
  <c r="Y27" i="10"/>
  <c r="AA27" i="10"/>
  <c r="Z27" i="10" s="1"/>
  <c r="AB27" i="10"/>
  <c r="AD27" i="10"/>
  <c r="AC27" i="10" s="1"/>
  <c r="AE27" i="10"/>
  <c r="Q28" i="10"/>
  <c r="R28" i="10"/>
  <c r="S28" i="10"/>
  <c r="U28" i="10"/>
  <c r="T28" i="10" s="1"/>
  <c r="V28" i="10"/>
  <c r="X28" i="10"/>
  <c r="W28" i="10" s="1"/>
  <c r="Y28" i="10"/>
  <c r="AA28" i="10"/>
  <c r="Z28" i="10" s="1"/>
  <c r="AB28" i="10"/>
  <c r="AD28" i="10"/>
  <c r="AC28" i="10" s="1"/>
  <c r="AE28" i="10"/>
  <c r="R29" i="10"/>
  <c r="Q29" i="10" s="1"/>
  <c r="S29" i="10"/>
  <c r="U29" i="10"/>
  <c r="T29" i="10" s="1"/>
  <c r="V29" i="10"/>
  <c r="X29" i="10"/>
  <c r="W29" i="10" s="1"/>
  <c r="Y29" i="10"/>
  <c r="AA29" i="10"/>
  <c r="Z29" i="10" s="1"/>
  <c r="AB29" i="10"/>
  <c r="AD29" i="10"/>
  <c r="AC29" i="10" s="1"/>
  <c r="AE29" i="10"/>
  <c r="R30" i="10"/>
  <c r="Q30" i="10" s="1"/>
  <c r="S30" i="10"/>
  <c r="U30" i="10"/>
  <c r="T30" i="10" s="1"/>
  <c r="X30" i="10"/>
  <c r="W30" i="10" s="1"/>
  <c r="Y30" i="10"/>
  <c r="AA30" i="10"/>
  <c r="Z30" i="10" s="1"/>
  <c r="AB30" i="10"/>
  <c r="AD30" i="10"/>
  <c r="AC30" i="10" s="1"/>
  <c r="AE30" i="10"/>
  <c r="R31" i="10"/>
  <c r="Q31" i="10" s="1"/>
  <c r="S31" i="10"/>
  <c r="U31" i="10"/>
  <c r="T31" i="10" s="1"/>
  <c r="X31" i="10"/>
  <c r="W31" i="10" s="1"/>
  <c r="Y31" i="10"/>
  <c r="AA31" i="10"/>
  <c r="Z31" i="10" s="1"/>
  <c r="AB31" i="10"/>
  <c r="AD31" i="10"/>
  <c r="AC31" i="10" s="1"/>
  <c r="AE31" i="10"/>
  <c r="R32" i="10"/>
  <c r="Q32" i="10" s="1"/>
  <c r="S32" i="10"/>
  <c r="U32" i="10"/>
  <c r="T32" i="10" s="1"/>
  <c r="X32" i="10"/>
  <c r="W32" i="10" s="1"/>
  <c r="Y32" i="10"/>
  <c r="AA32" i="10"/>
  <c r="Z32" i="10" s="1"/>
  <c r="AB32" i="10"/>
  <c r="AC32" i="10"/>
  <c r="AD32" i="10"/>
  <c r="AE32" i="10"/>
  <c r="R33" i="10"/>
  <c r="Q33" i="10" s="1"/>
  <c r="S33" i="10"/>
  <c r="U33" i="10"/>
  <c r="T33" i="10" s="1"/>
  <c r="V33" i="10"/>
  <c r="X33" i="10"/>
  <c r="W33" i="10" s="1"/>
  <c r="Y33" i="10"/>
  <c r="AA33" i="10"/>
  <c r="Z33" i="10" s="1"/>
  <c r="AB33" i="10"/>
  <c r="AD33" i="10"/>
  <c r="AC33" i="10" s="1"/>
  <c r="AE33" i="10"/>
  <c r="R34" i="10"/>
  <c r="Q34" i="10" s="1"/>
  <c r="S34" i="10"/>
  <c r="U34" i="10"/>
  <c r="T34" i="10" s="1"/>
  <c r="V34" i="10"/>
  <c r="X34" i="10"/>
  <c r="W34" i="10" s="1"/>
  <c r="Y34" i="10"/>
  <c r="AA34" i="10"/>
  <c r="Z34" i="10" s="1"/>
  <c r="AB34" i="10"/>
  <c r="AD34" i="10"/>
  <c r="AC34" i="10" s="1"/>
  <c r="AE34" i="10"/>
  <c r="R35" i="10"/>
  <c r="Q35" i="10" s="1"/>
  <c r="S35" i="10"/>
  <c r="U35" i="10"/>
  <c r="T35" i="10" s="1"/>
  <c r="V35" i="10"/>
  <c r="X35" i="10"/>
  <c r="W35" i="10" s="1"/>
  <c r="Y35" i="10"/>
  <c r="AA35" i="10"/>
  <c r="Z35" i="10" s="1"/>
  <c r="AB35" i="10"/>
  <c r="AD35" i="10"/>
  <c r="AC35" i="10" s="1"/>
  <c r="AE35" i="10"/>
  <c r="Q36" i="10"/>
  <c r="R36" i="10"/>
  <c r="S36" i="10"/>
  <c r="U36" i="10"/>
  <c r="T36" i="10" s="1"/>
  <c r="V36" i="10"/>
  <c r="X36" i="10"/>
  <c r="W36" i="10" s="1"/>
  <c r="Y36" i="10"/>
  <c r="AA36" i="10"/>
  <c r="Z36" i="10" s="1"/>
  <c r="AB36" i="10"/>
  <c r="AD36" i="10"/>
  <c r="AC36" i="10" s="1"/>
  <c r="AE36" i="10"/>
  <c r="R37" i="10"/>
  <c r="Q37" i="10" s="1"/>
  <c r="S37" i="10"/>
  <c r="U37" i="10"/>
  <c r="T37" i="10" s="1"/>
  <c r="V37" i="10"/>
  <c r="X37" i="10"/>
  <c r="W37" i="10" s="1"/>
  <c r="Y37" i="10"/>
  <c r="AA37" i="10"/>
  <c r="Z37" i="10" s="1"/>
  <c r="AB37" i="10"/>
  <c r="AD37" i="10"/>
  <c r="AC37" i="10" s="1"/>
  <c r="AE37" i="10"/>
  <c r="R38" i="10"/>
  <c r="Q38" i="10" s="1"/>
  <c r="S38" i="10"/>
  <c r="U38" i="10"/>
  <c r="T38" i="10" s="1"/>
  <c r="V38" i="10"/>
  <c r="X38" i="10"/>
  <c r="W38" i="10" s="1"/>
  <c r="Y38" i="10"/>
  <c r="AA38" i="10"/>
  <c r="Z38" i="10" s="1"/>
  <c r="AB38" i="10"/>
  <c r="AD38" i="10"/>
  <c r="AC38" i="10" s="1"/>
  <c r="AE38" i="10"/>
  <c r="R39" i="10"/>
  <c r="Q39" i="10" s="1"/>
  <c r="S39" i="10"/>
  <c r="U39" i="10"/>
  <c r="T39" i="10" s="1"/>
  <c r="V39" i="10"/>
  <c r="X39" i="10"/>
  <c r="W39" i="10" s="1"/>
  <c r="Y39" i="10"/>
  <c r="AA39" i="10"/>
  <c r="Z39" i="10" s="1"/>
  <c r="AB39" i="10"/>
  <c r="AD39" i="10"/>
  <c r="AC39" i="10" s="1"/>
  <c r="AE39" i="10"/>
  <c r="R40" i="10"/>
  <c r="Q40" i="10" s="1"/>
  <c r="S40" i="10"/>
  <c r="U40" i="10"/>
  <c r="T40" i="10" s="1"/>
  <c r="V40" i="10"/>
  <c r="X40" i="10"/>
  <c r="W40" i="10" s="1"/>
  <c r="Y40" i="10"/>
  <c r="AA40" i="10"/>
  <c r="Z40" i="10" s="1"/>
  <c r="AB40" i="10"/>
  <c r="AD40" i="10"/>
  <c r="AC40" i="10" s="1"/>
  <c r="AE40" i="10"/>
  <c r="R41" i="10"/>
  <c r="Q41" i="10" s="1"/>
  <c r="S41" i="10"/>
  <c r="U41" i="10"/>
  <c r="T41" i="10" s="1"/>
  <c r="V41" i="10"/>
  <c r="X41" i="10"/>
  <c r="W41" i="10" s="1"/>
  <c r="Y41" i="10"/>
  <c r="AA41" i="10"/>
  <c r="Z41" i="10" s="1"/>
  <c r="AB41" i="10"/>
  <c r="AD41" i="10"/>
  <c r="AC41" i="10" s="1"/>
  <c r="AE41" i="10"/>
  <c r="R42" i="10"/>
  <c r="Q42" i="10" s="1"/>
  <c r="S42" i="10"/>
  <c r="T42" i="10"/>
  <c r="U42" i="10"/>
  <c r="V42" i="10"/>
  <c r="X42" i="10"/>
  <c r="W42" i="10" s="1"/>
  <c r="Y42" i="10"/>
  <c r="AA42" i="10"/>
  <c r="Z42" i="10" s="1"/>
  <c r="AB42" i="10"/>
  <c r="AD42" i="10"/>
  <c r="AC42" i="10" s="1"/>
  <c r="AE42" i="10"/>
  <c r="R43" i="10"/>
  <c r="Q43" i="10" s="1"/>
  <c r="S43" i="10"/>
  <c r="U43" i="10"/>
  <c r="T43" i="10" s="1"/>
  <c r="V43" i="10"/>
  <c r="X43" i="10"/>
  <c r="W43" i="10" s="1"/>
  <c r="Y43" i="10"/>
  <c r="AA43" i="10"/>
  <c r="Z43" i="10" s="1"/>
  <c r="AB43" i="10"/>
  <c r="AD43" i="10"/>
  <c r="AC43" i="10" s="1"/>
  <c r="AE43" i="10"/>
  <c r="R44" i="10"/>
  <c r="Q44" i="10" s="1"/>
  <c r="S44" i="10"/>
  <c r="U44" i="10"/>
  <c r="T44" i="10" s="1"/>
  <c r="V44" i="10"/>
  <c r="X44" i="10"/>
  <c r="W44" i="10" s="1"/>
  <c r="Y44" i="10"/>
  <c r="AA44" i="10"/>
  <c r="Z44" i="10" s="1"/>
  <c r="AB44" i="10"/>
  <c r="AD44" i="10"/>
  <c r="AC44" i="10" s="1"/>
  <c r="AE44" i="10"/>
  <c r="R45" i="10"/>
  <c r="Q45" i="10" s="1"/>
  <c r="S45" i="10"/>
  <c r="U45" i="10"/>
  <c r="T45" i="10" s="1"/>
  <c r="V45" i="10"/>
  <c r="X45" i="10"/>
  <c r="W45" i="10" s="1"/>
  <c r="Y45" i="10"/>
  <c r="AA45" i="10"/>
  <c r="Z45" i="10" s="1"/>
  <c r="AB45" i="10"/>
  <c r="AD45" i="10"/>
  <c r="AC45" i="10" s="1"/>
  <c r="AE45" i="10"/>
  <c r="R46" i="10"/>
  <c r="Q46" i="10" s="1"/>
  <c r="S46" i="10"/>
  <c r="U46" i="10"/>
  <c r="T46" i="10" s="1"/>
  <c r="V46" i="10"/>
  <c r="X46" i="10"/>
  <c r="W46" i="10" s="1"/>
  <c r="Y46" i="10"/>
  <c r="AA46" i="10"/>
  <c r="Z46" i="10" s="1"/>
  <c r="AB46" i="10"/>
  <c r="AD46" i="10"/>
  <c r="AC46" i="10" s="1"/>
  <c r="AE46" i="10"/>
  <c r="R47" i="10"/>
  <c r="Q47" i="10" s="1"/>
  <c r="S47" i="10"/>
  <c r="U47" i="10"/>
  <c r="T47" i="10" s="1"/>
  <c r="V47" i="10"/>
  <c r="X47" i="10"/>
  <c r="W47" i="10" s="1"/>
  <c r="Y47" i="10"/>
  <c r="AA47" i="10"/>
  <c r="Z47" i="10" s="1"/>
  <c r="AB47" i="10"/>
  <c r="AD47" i="10"/>
  <c r="AC47" i="10" s="1"/>
  <c r="AE47" i="10"/>
  <c r="R48" i="10"/>
  <c r="Q48" i="10" s="1"/>
  <c r="S48" i="10"/>
  <c r="U48" i="10"/>
  <c r="T48" i="10" s="1"/>
  <c r="V48" i="10"/>
  <c r="X48" i="10"/>
  <c r="W48" i="10" s="1"/>
  <c r="Y48" i="10"/>
  <c r="AA48" i="10"/>
  <c r="Z48" i="10" s="1"/>
  <c r="AB48" i="10"/>
  <c r="AD48" i="10"/>
  <c r="AC48" i="10" s="1"/>
  <c r="AE48" i="10"/>
  <c r="R49" i="10"/>
  <c r="Q49" i="10" s="1"/>
  <c r="S49" i="10"/>
  <c r="U49" i="10"/>
  <c r="T49" i="10" s="1"/>
  <c r="V49" i="10"/>
  <c r="X49" i="10"/>
  <c r="W49" i="10" s="1"/>
  <c r="Y49" i="10"/>
  <c r="AA49" i="10"/>
  <c r="Z49" i="10" s="1"/>
  <c r="AB49" i="10"/>
  <c r="AD49" i="10"/>
  <c r="AC49" i="10" s="1"/>
  <c r="AE49" i="10"/>
  <c r="R50" i="10"/>
  <c r="Q50" i="10" s="1"/>
  <c r="S50" i="10"/>
  <c r="U50" i="10"/>
  <c r="T50" i="10" s="1"/>
  <c r="V50" i="10"/>
  <c r="X50" i="10"/>
  <c r="W50" i="10" s="1"/>
  <c r="Y50" i="10"/>
  <c r="AA50" i="10"/>
  <c r="Z50" i="10" s="1"/>
  <c r="AB50" i="10"/>
  <c r="AD50" i="10"/>
  <c r="AC50" i="10" s="1"/>
  <c r="AE50" i="10"/>
  <c r="R51" i="10"/>
  <c r="Q51" i="10" s="1"/>
  <c r="S51" i="10"/>
  <c r="U51" i="10"/>
  <c r="T51" i="10" s="1"/>
  <c r="V51" i="10"/>
  <c r="X51" i="10"/>
  <c r="W51" i="10" s="1"/>
  <c r="Y51" i="10"/>
  <c r="AA51" i="10"/>
  <c r="Z51" i="10" s="1"/>
  <c r="AB51" i="10"/>
  <c r="AD51" i="10"/>
  <c r="AC51" i="10" s="1"/>
  <c r="AE51" i="10"/>
  <c r="R52" i="10"/>
  <c r="Q52" i="10" s="1"/>
  <c r="S52" i="10"/>
  <c r="U52" i="10"/>
  <c r="T52" i="10" s="1"/>
  <c r="V52" i="10"/>
  <c r="X52" i="10"/>
  <c r="W52" i="10" s="1"/>
  <c r="Y52" i="10"/>
  <c r="AA52" i="10"/>
  <c r="Z52" i="10" s="1"/>
  <c r="AB52" i="10"/>
  <c r="AD52" i="10"/>
  <c r="AC52" i="10" s="1"/>
  <c r="AE52" i="10"/>
  <c r="R53" i="10"/>
  <c r="Q53" i="10" s="1"/>
  <c r="S53" i="10"/>
  <c r="U53" i="10"/>
  <c r="T53" i="10" s="1"/>
  <c r="V53" i="10"/>
  <c r="X53" i="10"/>
  <c r="W53" i="10" s="1"/>
  <c r="Y53" i="10"/>
  <c r="AA53" i="10"/>
  <c r="Z53" i="10" s="1"/>
  <c r="AB53" i="10"/>
  <c r="AD53" i="10"/>
  <c r="AC53" i="10" s="1"/>
  <c r="AE53" i="10"/>
  <c r="R54" i="10"/>
  <c r="Q54" i="10" s="1"/>
  <c r="S54" i="10"/>
  <c r="U54" i="10"/>
  <c r="T54" i="10" s="1"/>
  <c r="V54" i="10"/>
  <c r="X54" i="10"/>
  <c r="W54" i="10" s="1"/>
  <c r="Y54" i="10"/>
  <c r="AA54" i="10"/>
  <c r="Z54" i="10" s="1"/>
  <c r="AB54" i="10"/>
  <c r="AD54" i="10"/>
  <c r="AC54" i="10" s="1"/>
  <c r="AE54" i="10"/>
  <c r="Q55" i="10"/>
  <c r="R55" i="10"/>
  <c r="S55" i="10"/>
  <c r="U55" i="10"/>
  <c r="T55" i="10" s="1"/>
  <c r="V55" i="10"/>
  <c r="X55" i="10"/>
  <c r="W55" i="10" s="1"/>
  <c r="Y55" i="10"/>
  <c r="AA55" i="10"/>
  <c r="Z55" i="10" s="1"/>
  <c r="AB55" i="10"/>
  <c r="AD55" i="10"/>
  <c r="AC55" i="10" s="1"/>
  <c r="AE55" i="10"/>
  <c r="R56" i="10"/>
  <c r="Q56" i="10" s="1"/>
  <c r="S56" i="10"/>
  <c r="U56" i="10"/>
  <c r="T56" i="10" s="1"/>
  <c r="V56" i="10"/>
  <c r="X56" i="10"/>
  <c r="W56" i="10" s="1"/>
  <c r="Y56" i="10"/>
  <c r="AA56" i="10"/>
  <c r="Z56" i="10" s="1"/>
  <c r="AB56" i="10"/>
  <c r="AD56" i="10"/>
  <c r="AC56" i="10" s="1"/>
  <c r="AE56" i="10"/>
  <c r="R57" i="10"/>
  <c r="Q57" i="10" s="1"/>
  <c r="S57" i="10"/>
  <c r="U57" i="10"/>
  <c r="T57" i="10" s="1"/>
  <c r="V57" i="10"/>
  <c r="X57" i="10"/>
  <c r="W57" i="10" s="1"/>
  <c r="Y57" i="10"/>
  <c r="AA57" i="10"/>
  <c r="Z57" i="10" s="1"/>
  <c r="AB57" i="10"/>
  <c r="AD57" i="10"/>
  <c r="AC57" i="10" s="1"/>
  <c r="AE57" i="10"/>
  <c r="R58" i="10"/>
  <c r="Q58" i="10" s="1"/>
  <c r="S58" i="10"/>
  <c r="U58" i="10"/>
  <c r="T58" i="10" s="1"/>
  <c r="V58" i="10"/>
  <c r="X58" i="10"/>
  <c r="W58" i="10" s="1"/>
  <c r="Y58" i="10"/>
  <c r="AA58" i="10"/>
  <c r="Z58" i="10" s="1"/>
  <c r="AB58" i="10"/>
  <c r="AD58" i="10"/>
  <c r="AC58" i="10" s="1"/>
  <c r="AE58" i="10"/>
  <c r="R59" i="10"/>
  <c r="Q59" i="10" s="1"/>
  <c r="S59" i="10"/>
  <c r="U59" i="10"/>
  <c r="T59" i="10" s="1"/>
  <c r="V59" i="10"/>
  <c r="X59" i="10"/>
  <c r="W59" i="10" s="1"/>
  <c r="Y59" i="10"/>
  <c r="AA59" i="10"/>
  <c r="Z59" i="10" s="1"/>
  <c r="AB59" i="10"/>
  <c r="AD59" i="10"/>
  <c r="AC59" i="10" s="1"/>
  <c r="AE59" i="10"/>
  <c r="R60" i="10"/>
  <c r="Q60" i="10" s="1"/>
  <c r="S60" i="10"/>
  <c r="U60" i="10"/>
  <c r="T60" i="10" s="1"/>
  <c r="V60" i="10"/>
  <c r="X60" i="10"/>
  <c r="W60" i="10" s="1"/>
  <c r="Y60" i="10"/>
  <c r="AA60" i="10"/>
  <c r="Z60" i="10" s="1"/>
  <c r="AB60" i="10"/>
  <c r="AD60" i="10"/>
  <c r="AC60" i="10" s="1"/>
  <c r="AE60" i="10"/>
  <c r="R61" i="10"/>
  <c r="Q61" i="10" s="1"/>
  <c r="S61" i="10"/>
  <c r="U61" i="10"/>
  <c r="T61" i="10" s="1"/>
  <c r="V61" i="10"/>
  <c r="X61" i="10"/>
  <c r="W61" i="10" s="1"/>
  <c r="Y61" i="10"/>
  <c r="AA61" i="10"/>
  <c r="Z61" i="10" s="1"/>
  <c r="AB61" i="10"/>
  <c r="AD61" i="10"/>
  <c r="AC61" i="10" s="1"/>
  <c r="AE61" i="10"/>
  <c r="R62" i="10"/>
  <c r="Q62" i="10" s="1"/>
  <c r="S62" i="10"/>
  <c r="U62" i="10"/>
  <c r="T62" i="10" s="1"/>
  <c r="V62" i="10"/>
  <c r="X62" i="10"/>
  <c r="W62" i="10" s="1"/>
  <c r="Y62" i="10"/>
  <c r="AA62" i="10"/>
  <c r="Z62" i="10" s="1"/>
  <c r="AB62" i="10"/>
  <c r="AD62" i="10"/>
  <c r="AC62" i="10" s="1"/>
  <c r="AE62" i="10"/>
  <c r="R63" i="10"/>
  <c r="Q63" i="10" s="1"/>
  <c r="S63" i="10"/>
  <c r="U63" i="10"/>
  <c r="T63" i="10" s="1"/>
  <c r="V63" i="10"/>
  <c r="X63" i="10"/>
  <c r="W63" i="10" s="1"/>
  <c r="Y63" i="10"/>
  <c r="AA63" i="10"/>
  <c r="Z63" i="10" s="1"/>
  <c r="AB63" i="10"/>
  <c r="AD63" i="10"/>
  <c r="AC63" i="10" s="1"/>
  <c r="AE63" i="10"/>
  <c r="R64" i="10"/>
  <c r="Q64" i="10" s="1"/>
  <c r="S64" i="10"/>
  <c r="U64" i="10"/>
  <c r="T64" i="10" s="1"/>
  <c r="V64" i="10"/>
  <c r="X64" i="10"/>
  <c r="W64" i="10" s="1"/>
  <c r="Y64" i="10"/>
  <c r="AA64" i="10"/>
  <c r="Z64" i="10" s="1"/>
  <c r="AB64" i="10"/>
  <c r="AD64" i="10"/>
  <c r="AC64" i="10" s="1"/>
  <c r="AE64" i="10"/>
  <c r="R65" i="10"/>
  <c r="Q65" i="10" s="1"/>
  <c r="S65" i="10"/>
  <c r="U65" i="10"/>
  <c r="T65" i="10" s="1"/>
  <c r="V65" i="10"/>
  <c r="X65" i="10"/>
  <c r="W65" i="10" s="1"/>
  <c r="Y65" i="10"/>
  <c r="AA65" i="10"/>
  <c r="Z65" i="10" s="1"/>
  <c r="AB65" i="10"/>
  <c r="AD65" i="10"/>
  <c r="AC65" i="10" s="1"/>
  <c r="AE65" i="10"/>
  <c r="R66" i="10"/>
  <c r="Q66" i="10" s="1"/>
  <c r="S66" i="10"/>
  <c r="U66" i="10"/>
  <c r="T66" i="10" s="1"/>
  <c r="V66" i="10"/>
  <c r="X66" i="10"/>
  <c r="W66" i="10" s="1"/>
  <c r="Y66" i="10"/>
  <c r="AA66" i="10"/>
  <c r="Z66" i="10" s="1"/>
  <c r="AB66" i="10"/>
  <c r="AD66" i="10"/>
  <c r="AC66" i="10" s="1"/>
  <c r="AE66" i="10"/>
  <c r="R67" i="10"/>
  <c r="Q67" i="10" s="1"/>
  <c r="S67" i="10"/>
  <c r="U67" i="10"/>
  <c r="T67" i="10" s="1"/>
  <c r="V67" i="10"/>
  <c r="X67" i="10"/>
  <c r="W67" i="10" s="1"/>
  <c r="Y67" i="10"/>
  <c r="AA67" i="10"/>
  <c r="Z67" i="10" s="1"/>
  <c r="AB67" i="10"/>
  <c r="AC67" i="10"/>
  <c r="AD67" i="10"/>
  <c r="AE67" i="10"/>
  <c r="R68" i="10"/>
  <c r="Q68" i="10" s="1"/>
  <c r="S68" i="10"/>
  <c r="U68" i="10"/>
  <c r="T68" i="10" s="1"/>
  <c r="V68" i="10"/>
  <c r="X68" i="10"/>
  <c r="W68" i="10" s="1"/>
  <c r="Y68" i="10"/>
  <c r="AA68" i="10"/>
  <c r="Z68" i="10" s="1"/>
  <c r="AB68" i="10"/>
  <c r="AD68" i="10"/>
  <c r="AC68" i="10" s="1"/>
  <c r="AE68" i="10"/>
  <c r="R69" i="10"/>
  <c r="Q69" i="10" s="1"/>
  <c r="S69" i="10"/>
  <c r="U69" i="10"/>
  <c r="T69" i="10" s="1"/>
  <c r="V69" i="10"/>
  <c r="X69" i="10"/>
  <c r="W69" i="10" s="1"/>
  <c r="Y69" i="10"/>
  <c r="AA69" i="10"/>
  <c r="Z69" i="10" s="1"/>
  <c r="AB69" i="10"/>
  <c r="AD69" i="10"/>
  <c r="AC69" i="10" s="1"/>
  <c r="AE69" i="10"/>
  <c r="R70" i="10"/>
  <c r="Q70" i="10" s="1"/>
  <c r="S70" i="10"/>
  <c r="U70" i="10"/>
  <c r="T70" i="10" s="1"/>
  <c r="V70" i="10"/>
  <c r="X70" i="10"/>
  <c r="W70" i="10" s="1"/>
  <c r="Y70" i="10"/>
  <c r="AA70" i="10"/>
  <c r="Z70" i="10" s="1"/>
  <c r="AB70" i="10"/>
  <c r="AD70" i="10"/>
  <c r="AC70" i="10" s="1"/>
  <c r="AE70" i="10"/>
  <c r="R71" i="10"/>
  <c r="Q71" i="10" s="1"/>
  <c r="S71" i="10"/>
  <c r="U71" i="10"/>
  <c r="T71" i="10" s="1"/>
  <c r="V71" i="10"/>
  <c r="X71" i="10"/>
  <c r="W71" i="10" s="1"/>
  <c r="Y71" i="10"/>
  <c r="AA71" i="10"/>
  <c r="Z71" i="10" s="1"/>
  <c r="AB71" i="10"/>
  <c r="AD71" i="10"/>
  <c r="AC71" i="10" s="1"/>
  <c r="AE71" i="10"/>
  <c r="R72" i="10"/>
  <c r="Q72" i="10" s="1"/>
  <c r="S72" i="10"/>
  <c r="U72" i="10"/>
  <c r="T72" i="10" s="1"/>
  <c r="V72" i="10"/>
  <c r="X72" i="10"/>
  <c r="W72" i="10" s="1"/>
  <c r="Y72" i="10"/>
  <c r="AA72" i="10"/>
  <c r="Z72" i="10" s="1"/>
  <c r="AB72" i="10"/>
  <c r="AD72" i="10"/>
  <c r="AC72" i="10" s="1"/>
  <c r="AE72" i="10"/>
  <c r="R73" i="10"/>
  <c r="Q73" i="10" s="1"/>
  <c r="S73" i="10"/>
  <c r="U73" i="10"/>
  <c r="T73" i="10" s="1"/>
  <c r="V73" i="10"/>
  <c r="X73" i="10"/>
  <c r="W73" i="10" s="1"/>
  <c r="Y73" i="10"/>
  <c r="AA73" i="10"/>
  <c r="Z73" i="10" s="1"/>
  <c r="AB73" i="10"/>
  <c r="AD73" i="10"/>
  <c r="AC73" i="10" s="1"/>
  <c r="AE73" i="10"/>
  <c r="R74" i="10"/>
  <c r="Q74" i="10" s="1"/>
  <c r="S74" i="10"/>
  <c r="U74" i="10"/>
  <c r="T74" i="10" s="1"/>
  <c r="V74" i="10"/>
  <c r="X74" i="10"/>
  <c r="W74" i="10" s="1"/>
  <c r="Y74" i="10"/>
  <c r="AA74" i="10"/>
  <c r="Z74" i="10" s="1"/>
  <c r="AB74" i="10"/>
  <c r="AD74" i="10"/>
  <c r="AC74" i="10" s="1"/>
  <c r="AE74" i="10"/>
  <c r="R75" i="10"/>
  <c r="Q75" i="10" s="1"/>
  <c r="S75" i="10"/>
  <c r="U75" i="10"/>
  <c r="T75" i="10" s="1"/>
  <c r="V75" i="10"/>
  <c r="X75" i="10"/>
  <c r="W75" i="10" s="1"/>
  <c r="Y75" i="10"/>
  <c r="AA75" i="10"/>
  <c r="Z75" i="10" s="1"/>
  <c r="AB75" i="10"/>
  <c r="AD75" i="10"/>
  <c r="AC75" i="10" s="1"/>
  <c r="AE75" i="10"/>
  <c r="R76" i="10"/>
  <c r="Q76" i="10" s="1"/>
  <c r="S76" i="10"/>
  <c r="U76" i="10"/>
  <c r="T76" i="10" s="1"/>
  <c r="V76" i="10"/>
  <c r="X76" i="10"/>
  <c r="W76" i="10" s="1"/>
  <c r="Y76" i="10"/>
  <c r="AA76" i="10"/>
  <c r="Z76" i="10" s="1"/>
  <c r="AB76" i="10"/>
  <c r="AD76" i="10"/>
  <c r="AC76" i="10" s="1"/>
  <c r="AE76" i="10"/>
  <c r="R77" i="10"/>
  <c r="Q77" i="10" s="1"/>
  <c r="S77" i="10"/>
  <c r="U77" i="10"/>
  <c r="T77" i="10" s="1"/>
  <c r="V77" i="10"/>
  <c r="X77" i="10"/>
  <c r="W77" i="10" s="1"/>
  <c r="Y77" i="10"/>
  <c r="AA77" i="10"/>
  <c r="Z77" i="10" s="1"/>
  <c r="AB77" i="10"/>
  <c r="AD77" i="10"/>
  <c r="AC77" i="10" s="1"/>
  <c r="AE77" i="10"/>
  <c r="R78" i="10"/>
  <c r="Q78" i="10" s="1"/>
  <c r="S78" i="10"/>
  <c r="U78" i="10"/>
  <c r="T78" i="10" s="1"/>
  <c r="V78" i="10"/>
  <c r="X78" i="10"/>
  <c r="W78" i="10" s="1"/>
  <c r="Y78" i="10"/>
  <c r="AA78" i="10"/>
  <c r="Z78" i="10" s="1"/>
  <c r="AB78" i="10"/>
  <c r="AD78" i="10"/>
  <c r="AC78" i="10" s="1"/>
  <c r="AE78" i="10"/>
  <c r="R79" i="10"/>
  <c r="Q79" i="10" s="1"/>
  <c r="S79" i="10"/>
  <c r="U79" i="10"/>
  <c r="T79" i="10" s="1"/>
  <c r="V79" i="10"/>
  <c r="X79" i="10"/>
  <c r="W79" i="10" s="1"/>
  <c r="Y79" i="10"/>
  <c r="AA79" i="10"/>
  <c r="Z79" i="10" s="1"/>
  <c r="AB79" i="10"/>
  <c r="AD79" i="10"/>
  <c r="AC79" i="10" s="1"/>
  <c r="AE79" i="10"/>
  <c r="R80" i="10"/>
  <c r="Q80" i="10" s="1"/>
  <c r="S80" i="10"/>
  <c r="U80" i="10"/>
  <c r="T80" i="10" s="1"/>
  <c r="V80" i="10"/>
  <c r="X80" i="10"/>
  <c r="W80" i="10" s="1"/>
  <c r="Y80" i="10"/>
  <c r="AA80" i="10"/>
  <c r="Z80" i="10" s="1"/>
  <c r="AB80" i="10"/>
  <c r="AD80" i="10"/>
  <c r="AC80" i="10" s="1"/>
  <c r="AE80" i="10"/>
  <c r="R81" i="10"/>
  <c r="Q81" i="10" s="1"/>
  <c r="S81" i="10"/>
  <c r="U81" i="10"/>
  <c r="T81" i="10" s="1"/>
  <c r="V81" i="10"/>
  <c r="X81" i="10"/>
  <c r="W81" i="10" s="1"/>
  <c r="Y81" i="10"/>
  <c r="AA81" i="10"/>
  <c r="Z81" i="10" s="1"/>
  <c r="AB81" i="10"/>
  <c r="AD81" i="10"/>
  <c r="AC81" i="10" s="1"/>
  <c r="AE81" i="10"/>
  <c r="R82" i="10"/>
  <c r="Q82" i="10" s="1"/>
  <c r="S82" i="10"/>
  <c r="U82" i="10"/>
  <c r="T82" i="10" s="1"/>
  <c r="V82" i="10"/>
  <c r="X82" i="10"/>
  <c r="W82" i="10" s="1"/>
  <c r="Y82" i="10"/>
  <c r="AA82" i="10"/>
  <c r="Z82" i="10" s="1"/>
  <c r="AB82" i="10"/>
  <c r="AD82" i="10"/>
  <c r="AC82" i="10" s="1"/>
  <c r="AE82" i="10"/>
  <c r="R83" i="10"/>
  <c r="Q83" i="10" s="1"/>
  <c r="S83" i="10"/>
  <c r="U83" i="10"/>
  <c r="T83" i="10" s="1"/>
  <c r="V83" i="10"/>
  <c r="X83" i="10"/>
  <c r="W83" i="10" s="1"/>
  <c r="Y83" i="10"/>
  <c r="AA83" i="10"/>
  <c r="Z83" i="10" s="1"/>
  <c r="AB83" i="10"/>
  <c r="AD83" i="10"/>
  <c r="AC83" i="10" s="1"/>
  <c r="AE83" i="10"/>
  <c r="R84" i="10"/>
  <c r="Q84" i="10" s="1"/>
  <c r="S84" i="10"/>
  <c r="U84" i="10"/>
  <c r="T84" i="10" s="1"/>
  <c r="V84" i="10"/>
  <c r="X84" i="10"/>
  <c r="W84" i="10" s="1"/>
  <c r="Y84" i="10"/>
  <c r="AA84" i="10"/>
  <c r="Z84" i="10" s="1"/>
  <c r="AB84" i="10"/>
  <c r="AD84" i="10"/>
  <c r="AC84" i="10" s="1"/>
  <c r="AE84" i="10"/>
  <c r="R85" i="10"/>
  <c r="Q85" i="10" s="1"/>
  <c r="S85" i="10"/>
  <c r="U85" i="10"/>
  <c r="T85" i="10" s="1"/>
  <c r="V85" i="10"/>
  <c r="X85" i="10"/>
  <c r="W85" i="10" s="1"/>
  <c r="Y85" i="10"/>
  <c r="AA85" i="10"/>
  <c r="Z85" i="10" s="1"/>
  <c r="AB85" i="10"/>
  <c r="AD85" i="10"/>
  <c r="AC85" i="10" s="1"/>
  <c r="AE85" i="10"/>
  <c r="R86" i="10"/>
  <c r="Q86" i="10" s="1"/>
  <c r="S86" i="10"/>
  <c r="U86" i="10"/>
  <c r="T86" i="10" s="1"/>
  <c r="V86" i="10"/>
  <c r="X86" i="10"/>
  <c r="W86" i="10" s="1"/>
  <c r="Y86" i="10"/>
  <c r="AA86" i="10"/>
  <c r="Z86" i="10" s="1"/>
  <c r="AB86" i="10"/>
  <c r="AD86" i="10"/>
  <c r="AC86" i="10" s="1"/>
  <c r="AE86" i="10"/>
  <c r="R87" i="10"/>
  <c r="Q87" i="10" s="1"/>
  <c r="S87" i="10"/>
  <c r="U87" i="10"/>
  <c r="T87" i="10" s="1"/>
  <c r="V87" i="10"/>
  <c r="X87" i="10"/>
  <c r="W87" i="10" s="1"/>
  <c r="Y87" i="10"/>
  <c r="AA87" i="10"/>
  <c r="Z87" i="10" s="1"/>
  <c r="AB87" i="10"/>
  <c r="AD87" i="10"/>
  <c r="AC87" i="10" s="1"/>
  <c r="AE87" i="10"/>
  <c r="R88" i="10"/>
  <c r="Q88" i="10" s="1"/>
  <c r="S88" i="10"/>
  <c r="U88" i="10"/>
  <c r="T88" i="10" s="1"/>
  <c r="V88" i="10"/>
  <c r="X88" i="10"/>
  <c r="W88" i="10" s="1"/>
  <c r="Y88" i="10"/>
  <c r="AA88" i="10"/>
  <c r="Z88" i="10" s="1"/>
  <c r="AB88" i="10"/>
  <c r="AD88" i="10"/>
  <c r="AC88" i="10" s="1"/>
  <c r="AE88" i="10"/>
  <c r="R89" i="10"/>
  <c r="Q89" i="10" s="1"/>
  <c r="S89" i="10"/>
  <c r="T89" i="10"/>
  <c r="U89" i="10"/>
  <c r="V89" i="10"/>
  <c r="X89" i="10"/>
  <c r="W89" i="10" s="1"/>
  <c r="Y89" i="10"/>
  <c r="AA89" i="10"/>
  <c r="Z89" i="10" s="1"/>
  <c r="AB89" i="10"/>
  <c r="AD89" i="10"/>
  <c r="AC89" i="10" s="1"/>
  <c r="AE89" i="10"/>
  <c r="R90" i="10"/>
  <c r="Q90" i="10" s="1"/>
  <c r="S90" i="10"/>
  <c r="U90" i="10"/>
  <c r="T90" i="10" s="1"/>
  <c r="V90" i="10"/>
  <c r="X90" i="10"/>
  <c r="W90" i="10" s="1"/>
  <c r="Y90" i="10"/>
  <c r="AA90" i="10"/>
  <c r="Z90" i="10" s="1"/>
  <c r="AB90" i="10"/>
  <c r="AD90" i="10"/>
  <c r="AC90" i="10" s="1"/>
  <c r="AE90" i="10"/>
  <c r="R91" i="10"/>
  <c r="Q91" i="10" s="1"/>
  <c r="S91" i="10"/>
  <c r="U91" i="10"/>
  <c r="T91" i="10" s="1"/>
  <c r="V91" i="10"/>
  <c r="X91" i="10"/>
  <c r="W91" i="10" s="1"/>
  <c r="Y91" i="10"/>
  <c r="AA91" i="10"/>
  <c r="Z91" i="10" s="1"/>
  <c r="AB91" i="10"/>
  <c r="AD91" i="10"/>
  <c r="AC91" i="10" s="1"/>
  <c r="AE91" i="10"/>
  <c r="R92" i="10"/>
  <c r="Q92" i="10" s="1"/>
  <c r="S92" i="10"/>
  <c r="U92" i="10"/>
  <c r="T92" i="10" s="1"/>
  <c r="V92" i="10"/>
  <c r="X92" i="10"/>
  <c r="W92" i="10" s="1"/>
  <c r="Y92" i="10"/>
  <c r="AA92" i="10"/>
  <c r="Z92" i="10" s="1"/>
  <c r="AB92" i="10"/>
  <c r="AD92" i="10"/>
  <c r="AC92" i="10" s="1"/>
  <c r="AE92" i="10"/>
  <c r="R93" i="10"/>
  <c r="Q93" i="10" s="1"/>
  <c r="S93" i="10"/>
  <c r="U93" i="10"/>
  <c r="T93" i="10" s="1"/>
  <c r="V93" i="10"/>
  <c r="X93" i="10"/>
  <c r="W93" i="10" s="1"/>
  <c r="Y93" i="10"/>
  <c r="AA93" i="10"/>
  <c r="Z93" i="10" s="1"/>
  <c r="AB93" i="10"/>
  <c r="AD93" i="10"/>
  <c r="AC93" i="10" s="1"/>
  <c r="AE93" i="10"/>
  <c r="R94" i="10"/>
  <c r="Q94" i="10" s="1"/>
  <c r="S94" i="10"/>
  <c r="U94" i="10"/>
  <c r="T94" i="10" s="1"/>
  <c r="V94" i="10"/>
  <c r="X94" i="10"/>
  <c r="W94" i="10" s="1"/>
  <c r="Y94" i="10"/>
  <c r="AA94" i="10"/>
  <c r="Z94" i="10" s="1"/>
  <c r="AB94" i="10"/>
  <c r="AD94" i="10"/>
  <c r="AC94" i="10" s="1"/>
  <c r="AE94" i="10"/>
  <c r="R95" i="10"/>
  <c r="Q95" i="10" s="1"/>
  <c r="S95" i="10"/>
  <c r="U95" i="10"/>
  <c r="T95" i="10" s="1"/>
  <c r="V95" i="10"/>
  <c r="X95" i="10"/>
  <c r="W95" i="10" s="1"/>
  <c r="Y95" i="10"/>
  <c r="AA95" i="10"/>
  <c r="Z95" i="10" s="1"/>
  <c r="AB95" i="10"/>
  <c r="AD95" i="10"/>
  <c r="AC95" i="10" s="1"/>
  <c r="AE95" i="10"/>
  <c r="R96" i="10"/>
  <c r="Q96" i="10" s="1"/>
  <c r="S96" i="10"/>
  <c r="U96" i="10"/>
  <c r="T96" i="10" s="1"/>
  <c r="V96" i="10"/>
  <c r="X96" i="10"/>
  <c r="W96" i="10" s="1"/>
  <c r="Y96" i="10"/>
  <c r="AA96" i="10"/>
  <c r="Z96" i="10" s="1"/>
  <c r="AB96" i="10"/>
  <c r="AD96" i="10"/>
  <c r="AC96" i="10" s="1"/>
  <c r="AE96" i="10"/>
  <c r="R97" i="10"/>
  <c r="Q97" i="10" s="1"/>
  <c r="S97" i="10"/>
  <c r="U97" i="10"/>
  <c r="T97" i="10" s="1"/>
  <c r="V97" i="10"/>
  <c r="X97" i="10"/>
  <c r="W97" i="10" s="1"/>
  <c r="Y97" i="10"/>
  <c r="AA97" i="10"/>
  <c r="Z97" i="10" s="1"/>
  <c r="AB97" i="10"/>
  <c r="AD97" i="10"/>
  <c r="AC97" i="10" s="1"/>
  <c r="AE97" i="10"/>
  <c r="R98" i="10"/>
  <c r="Q98" i="10" s="1"/>
  <c r="S98" i="10"/>
  <c r="U98" i="10"/>
  <c r="T98" i="10" s="1"/>
  <c r="V98" i="10"/>
  <c r="X98" i="10"/>
  <c r="W98" i="10" s="1"/>
  <c r="Y98" i="10"/>
  <c r="AA98" i="10"/>
  <c r="Z98" i="10" s="1"/>
  <c r="AB98" i="10"/>
  <c r="AD98" i="10"/>
  <c r="AC98" i="10" s="1"/>
  <c r="AE98" i="10"/>
  <c r="R99" i="10"/>
  <c r="Q99" i="10" s="1"/>
  <c r="S99" i="10"/>
  <c r="U99" i="10"/>
  <c r="T99" i="10" s="1"/>
  <c r="V99" i="10"/>
  <c r="X99" i="10"/>
  <c r="W99" i="10" s="1"/>
  <c r="Y99" i="10"/>
  <c r="AA99" i="10"/>
  <c r="Z99" i="10" s="1"/>
  <c r="AB99" i="10"/>
  <c r="AD99" i="10"/>
  <c r="AC99" i="10" s="1"/>
  <c r="AE99" i="10"/>
  <c r="R100" i="10"/>
  <c r="Q100" i="10" s="1"/>
  <c r="S100" i="10"/>
  <c r="U100" i="10"/>
  <c r="T100" i="10" s="1"/>
  <c r="V100" i="10"/>
  <c r="X100" i="10"/>
  <c r="W100" i="10" s="1"/>
  <c r="Y100" i="10"/>
  <c r="AA100" i="10"/>
  <c r="Z100" i="10" s="1"/>
  <c r="AB100" i="10"/>
  <c r="AD100" i="10"/>
  <c r="AC100" i="10" s="1"/>
  <c r="AE100" i="10"/>
  <c r="R101" i="10"/>
  <c r="Q101" i="10" s="1"/>
  <c r="S101" i="10"/>
  <c r="U101" i="10"/>
  <c r="T101" i="10" s="1"/>
  <c r="V101" i="10"/>
  <c r="X101" i="10"/>
  <c r="W101" i="10" s="1"/>
  <c r="Y101" i="10"/>
  <c r="AA101" i="10"/>
  <c r="Z101" i="10" s="1"/>
  <c r="AB101" i="10"/>
  <c r="AD101" i="10"/>
  <c r="AC101" i="10" s="1"/>
  <c r="AE101" i="10"/>
  <c r="Q102" i="10"/>
  <c r="R102" i="10"/>
  <c r="S102" i="10"/>
  <c r="U102" i="10"/>
  <c r="T102" i="10" s="1"/>
  <c r="V102" i="10"/>
  <c r="X102" i="10"/>
  <c r="W102" i="10" s="1"/>
  <c r="Y102" i="10"/>
  <c r="AA102" i="10"/>
  <c r="Z102" i="10" s="1"/>
  <c r="AB102" i="10"/>
  <c r="AD102" i="10"/>
  <c r="AC102" i="10" s="1"/>
  <c r="AE102" i="10"/>
  <c r="R103" i="10"/>
  <c r="Q103" i="10" s="1"/>
  <c r="S103" i="10"/>
  <c r="U103" i="10"/>
  <c r="T103" i="10" s="1"/>
  <c r="V103" i="10"/>
  <c r="X103" i="10"/>
  <c r="W103" i="10" s="1"/>
  <c r="Y103" i="10"/>
  <c r="AA103" i="10"/>
  <c r="Z103" i="10" s="1"/>
  <c r="AB103" i="10"/>
  <c r="AD103" i="10"/>
  <c r="AC103" i="10" s="1"/>
  <c r="AE103" i="10"/>
  <c r="R104" i="10"/>
  <c r="Q104" i="10" s="1"/>
  <c r="S104" i="10"/>
  <c r="U104" i="10"/>
  <c r="T104" i="10" s="1"/>
  <c r="V104" i="10"/>
  <c r="X104" i="10"/>
  <c r="W104" i="10" s="1"/>
  <c r="Y104" i="10"/>
  <c r="AA104" i="10"/>
  <c r="Z104" i="10" s="1"/>
  <c r="AB104" i="10"/>
  <c r="AD104" i="10"/>
  <c r="AC104" i="10" s="1"/>
  <c r="AE104" i="10"/>
  <c r="R105" i="10"/>
  <c r="Q105" i="10" s="1"/>
  <c r="S105" i="10"/>
  <c r="U105" i="10"/>
  <c r="T105" i="10" s="1"/>
  <c r="V105" i="10"/>
  <c r="X105" i="10"/>
  <c r="W105" i="10" s="1"/>
  <c r="Y105" i="10"/>
  <c r="AA105" i="10"/>
  <c r="Z105" i="10" s="1"/>
  <c r="AB105" i="10"/>
  <c r="AD105" i="10"/>
  <c r="AC105" i="10" s="1"/>
  <c r="AE105" i="10"/>
  <c r="R106" i="10"/>
  <c r="Q106" i="10" s="1"/>
  <c r="S106" i="10"/>
  <c r="U106" i="10"/>
  <c r="T106" i="10" s="1"/>
  <c r="V106" i="10"/>
  <c r="X106" i="10"/>
  <c r="W106" i="10" s="1"/>
  <c r="Y106" i="10"/>
  <c r="AA106" i="10"/>
  <c r="Z106" i="10" s="1"/>
  <c r="AB106" i="10"/>
  <c r="AD106" i="10"/>
  <c r="AC106" i="10" s="1"/>
  <c r="AE106" i="10"/>
  <c r="R107" i="10"/>
  <c r="Q107" i="10" s="1"/>
  <c r="S107" i="10"/>
  <c r="U107" i="10"/>
  <c r="T107" i="10" s="1"/>
  <c r="V107" i="10"/>
  <c r="X107" i="10"/>
  <c r="W107" i="10" s="1"/>
  <c r="Y107" i="10"/>
  <c r="AA107" i="10"/>
  <c r="Z107" i="10" s="1"/>
  <c r="AB107" i="10"/>
  <c r="AD107" i="10"/>
  <c r="AC107" i="10" s="1"/>
  <c r="AE107" i="10"/>
  <c r="R108" i="10"/>
  <c r="Q108" i="10" s="1"/>
  <c r="S108" i="10"/>
  <c r="U108" i="10"/>
  <c r="T108" i="10" s="1"/>
  <c r="V108" i="10"/>
  <c r="X108" i="10"/>
  <c r="W108" i="10" s="1"/>
  <c r="Y108" i="10"/>
  <c r="AA108" i="10"/>
  <c r="Z108" i="10" s="1"/>
  <c r="AB108" i="10"/>
  <c r="AD108" i="10"/>
  <c r="AC108" i="10" s="1"/>
  <c r="AE108" i="10"/>
  <c r="R109" i="10"/>
  <c r="Q109" i="10" s="1"/>
  <c r="S109" i="10"/>
  <c r="U109" i="10"/>
  <c r="T109" i="10" s="1"/>
  <c r="V109" i="10"/>
  <c r="X109" i="10"/>
  <c r="W109" i="10" s="1"/>
  <c r="Y109" i="10"/>
  <c r="AA109" i="10"/>
  <c r="Z109" i="10" s="1"/>
  <c r="AB109" i="10"/>
  <c r="AD109" i="10"/>
  <c r="AC109" i="10" s="1"/>
  <c r="AE109" i="10"/>
  <c r="R110" i="10"/>
  <c r="Q110" i="10" s="1"/>
  <c r="S110" i="10"/>
  <c r="U110" i="10"/>
  <c r="T110" i="10" s="1"/>
  <c r="V110" i="10"/>
  <c r="X110" i="10"/>
  <c r="W110" i="10" s="1"/>
  <c r="Y110" i="10"/>
  <c r="AA110" i="10"/>
  <c r="Z110" i="10" s="1"/>
  <c r="AB110" i="10"/>
  <c r="AD110" i="10"/>
  <c r="AC110" i="10" s="1"/>
  <c r="AE110" i="10"/>
  <c r="R111" i="10"/>
  <c r="Q111" i="10" s="1"/>
  <c r="S111" i="10"/>
  <c r="U111" i="10"/>
  <c r="T111" i="10" s="1"/>
  <c r="V111" i="10"/>
  <c r="X111" i="10"/>
  <c r="W111" i="10" s="1"/>
  <c r="Y111" i="10"/>
  <c r="AA111" i="10"/>
  <c r="Z111" i="10" s="1"/>
  <c r="AB111" i="10"/>
  <c r="AD111" i="10"/>
  <c r="AC111" i="10" s="1"/>
  <c r="AE111" i="10"/>
  <c r="R112" i="10"/>
  <c r="Q112" i="10" s="1"/>
  <c r="S112" i="10"/>
  <c r="U112" i="10"/>
  <c r="T112" i="10" s="1"/>
  <c r="V112" i="10"/>
  <c r="X112" i="10"/>
  <c r="W112" i="10" s="1"/>
  <c r="Y112" i="10"/>
  <c r="AA112" i="10"/>
  <c r="Z112" i="10" s="1"/>
  <c r="AB112" i="10"/>
  <c r="AD112" i="10"/>
  <c r="AC112" i="10" s="1"/>
  <c r="AE112" i="10"/>
  <c r="R113" i="10"/>
  <c r="Q113" i="10" s="1"/>
  <c r="S113" i="10"/>
  <c r="U113" i="10"/>
  <c r="T113" i="10" s="1"/>
  <c r="V113" i="10"/>
  <c r="X113" i="10"/>
  <c r="W113" i="10" s="1"/>
  <c r="Y113" i="10"/>
  <c r="AA113" i="10"/>
  <c r="Z113" i="10" s="1"/>
  <c r="AB113" i="10"/>
  <c r="AD113" i="10"/>
  <c r="AC113" i="10" s="1"/>
  <c r="AE113" i="10"/>
  <c r="R114" i="10"/>
  <c r="Q114" i="10" s="1"/>
  <c r="S114" i="10"/>
  <c r="U114" i="10"/>
  <c r="T114" i="10" s="1"/>
  <c r="V114" i="10"/>
  <c r="X114" i="10"/>
  <c r="W114" i="10" s="1"/>
  <c r="Y114" i="10"/>
  <c r="AA114" i="10"/>
  <c r="Z114" i="10" s="1"/>
  <c r="AB114" i="10"/>
  <c r="AC114" i="10"/>
  <c r="AD114" i="10"/>
  <c r="AE114" i="10"/>
  <c r="R115" i="10"/>
  <c r="Q115" i="10" s="1"/>
  <c r="S115" i="10"/>
  <c r="U115" i="10"/>
  <c r="T115" i="10" s="1"/>
  <c r="V115" i="10"/>
  <c r="X115" i="10"/>
  <c r="W115" i="10" s="1"/>
  <c r="Y115" i="10"/>
  <c r="AA115" i="10"/>
  <c r="Z115" i="10" s="1"/>
  <c r="AB115" i="10"/>
  <c r="AD115" i="10"/>
  <c r="AC115" i="10" s="1"/>
  <c r="AE115" i="10"/>
  <c r="R116" i="10"/>
  <c r="Q116" i="10" s="1"/>
  <c r="S116" i="10"/>
  <c r="U116" i="10"/>
  <c r="T116" i="10" s="1"/>
  <c r="V116" i="10"/>
  <c r="X116" i="10"/>
  <c r="W116" i="10" s="1"/>
  <c r="Y116" i="10"/>
  <c r="AA116" i="10"/>
  <c r="Z116" i="10" s="1"/>
  <c r="AB116" i="10"/>
  <c r="AD116" i="10"/>
  <c r="AC116" i="10" s="1"/>
  <c r="AE116" i="10"/>
  <c r="R117" i="10"/>
  <c r="Q117" i="10" s="1"/>
  <c r="S117" i="10"/>
  <c r="U117" i="10"/>
  <c r="T117" i="10" s="1"/>
  <c r="V117" i="10"/>
  <c r="X117" i="10"/>
  <c r="W117" i="10" s="1"/>
  <c r="Y117" i="10"/>
  <c r="AA117" i="10"/>
  <c r="Z117" i="10" s="1"/>
  <c r="AB117" i="10"/>
  <c r="AD117" i="10"/>
  <c r="AC117" i="10" s="1"/>
  <c r="AE117" i="10"/>
  <c r="R118" i="10"/>
  <c r="Q118" i="10" s="1"/>
  <c r="S118" i="10"/>
  <c r="U118" i="10"/>
  <c r="T118" i="10" s="1"/>
  <c r="V118" i="10"/>
  <c r="X118" i="10"/>
  <c r="W118" i="10" s="1"/>
  <c r="Y118" i="10"/>
  <c r="AA118" i="10"/>
  <c r="Z118" i="10" s="1"/>
  <c r="AB118" i="10"/>
  <c r="AD118" i="10"/>
  <c r="AC118" i="10" s="1"/>
  <c r="AE118" i="10"/>
  <c r="R119" i="10"/>
  <c r="Q119" i="10" s="1"/>
  <c r="S119" i="10"/>
  <c r="U119" i="10"/>
  <c r="T119" i="10" s="1"/>
  <c r="V119" i="10"/>
  <c r="X119" i="10"/>
  <c r="W119" i="10" s="1"/>
  <c r="Y119" i="10"/>
  <c r="AA119" i="10"/>
  <c r="Z119" i="10" s="1"/>
  <c r="AB119" i="10"/>
  <c r="AD119" i="10"/>
  <c r="AC119" i="10" s="1"/>
  <c r="AE119" i="10"/>
  <c r="R120" i="10"/>
  <c r="Q120" i="10" s="1"/>
  <c r="S120" i="10"/>
  <c r="U120" i="10"/>
  <c r="T120" i="10" s="1"/>
  <c r="V120" i="10"/>
  <c r="X120" i="10"/>
  <c r="W120" i="10" s="1"/>
  <c r="Y120" i="10"/>
  <c r="AA120" i="10"/>
  <c r="Z120" i="10" s="1"/>
  <c r="AB120" i="10"/>
  <c r="AD120" i="10"/>
  <c r="AC120" i="10" s="1"/>
  <c r="AE120" i="10"/>
  <c r="R121" i="10"/>
  <c r="Q121" i="10" s="1"/>
  <c r="S121" i="10"/>
  <c r="U121" i="10"/>
  <c r="T121" i="10" s="1"/>
  <c r="V121" i="10"/>
  <c r="X121" i="10"/>
  <c r="W121" i="10" s="1"/>
  <c r="Y121" i="10"/>
  <c r="AA121" i="10"/>
  <c r="Z121" i="10" s="1"/>
  <c r="AB121" i="10"/>
  <c r="AD121" i="10"/>
  <c r="AC121" i="10" s="1"/>
  <c r="AE121" i="10"/>
  <c r="R122" i="10"/>
  <c r="Q122" i="10" s="1"/>
  <c r="S122" i="10"/>
  <c r="U122" i="10"/>
  <c r="T122" i="10" s="1"/>
  <c r="V122" i="10"/>
  <c r="X122" i="10"/>
  <c r="W122" i="10" s="1"/>
  <c r="Y122" i="10"/>
  <c r="AA122" i="10"/>
  <c r="Z122" i="10" s="1"/>
  <c r="AB122" i="10"/>
  <c r="AD122" i="10"/>
  <c r="AC122" i="10" s="1"/>
  <c r="AE122" i="10"/>
  <c r="R123" i="10"/>
  <c r="Q123" i="10" s="1"/>
  <c r="S123" i="10"/>
  <c r="U123" i="10"/>
  <c r="T123" i="10" s="1"/>
  <c r="V123" i="10"/>
  <c r="X123" i="10"/>
  <c r="W123" i="10" s="1"/>
  <c r="Y123" i="10"/>
  <c r="AA123" i="10"/>
  <c r="Z123" i="10" s="1"/>
  <c r="AB123" i="10"/>
  <c r="AD123" i="10"/>
  <c r="AC123" i="10" s="1"/>
  <c r="AE123" i="10"/>
  <c r="R124" i="10"/>
  <c r="Q124" i="10" s="1"/>
  <c r="S124" i="10"/>
  <c r="U124" i="10"/>
  <c r="T124" i="10" s="1"/>
  <c r="V124" i="10"/>
  <c r="X124" i="10"/>
  <c r="W124" i="10" s="1"/>
  <c r="Y124" i="10"/>
  <c r="AA124" i="10"/>
  <c r="Z124" i="10" s="1"/>
  <c r="AB124" i="10"/>
  <c r="AD124" i="10"/>
  <c r="AC124" i="10" s="1"/>
  <c r="AE124" i="10"/>
  <c r="R125" i="10"/>
  <c r="Q125" i="10" s="1"/>
  <c r="S125" i="10"/>
  <c r="U125" i="10"/>
  <c r="T125" i="10" s="1"/>
  <c r="V125" i="10"/>
  <c r="X125" i="10"/>
  <c r="W125" i="10" s="1"/>
  <c r="Y125" i="10"/>
  <c r="AA125" i="10"/>
  <c r="Z125" i="10" s="1"/>
  <c r="AB125" i="10"/>
  <c r="AD125" i="10"/>
  <c r="AC125" i="10" s="1"/>
  <c r="AE125" i="10"/>
  <c r="R126" i="10"/>
  <c r="Q126" i="10" s="1"/>
  <c r="S126" i="10"/>
  <c r="U126" i="10"/>
  <c r="T126" i="10" s="1"/>
  <c r="V126" i="10"/>
  <c r="X126" i="10"/>
  <c r="W126" i="10" s="1"/>
  <c r="Y126" i="10"/>
  <c r="AA126" i="10"/>
  <c r="Z126" i="10" s="1"/>
  <c r="AB126" i="10"/>
  <c r="AD126" i="10"/>
  <c r="AC126" i="10" s="1"/>
  <c r="AE126" i="10"/>
  <c r="R127" i="10"/>
  <c r="Q127" i="10" s="1"/>
  <c r="S127" i="10"/>
  <c r="U127" i="10"/>
  <c r="T127" i="10" s="1"/>
  <c r="V127" i="10"/>
  <c r="X127" i="10"/>
  <c r="W127" i="10" s="1"/>
  <c r="Y127" i="10"/>
  <c r="Z127" i="10"/>
  <c r="AA127" i="10"/>
  <c r="AB127" i="10"/>
  <c r="AD127" i="10"/>
  <c r="AC127" i="10" s="1"/>
  <c r="AE127" i="10"/>
  <c r="R128" i="10"/>
  <c r="Q128" i="10" s="1"/>
  <c r="S128" i="10"/>
  <c r="U128" i="10"/>
  <c r="T128" i="10" s="1"/>
  <c r="V128" i="10"/>
  <c r="X128" i="10"/>
  <c r="W128" i="10" s="1"/>
  <c r="Y128" i="10"/>
  <c r="AA128" i="10"/>
  <c r="Z128" i="10" s="1"/>
  <c r="AB128" i="10"/>
  <c r="AD128" i="10"/>
  <c r="AC128" i="10" s="1"/>
  <c r="AE128" i="10"/>
  <c r="R129" i="10"/>
  <c r="Q129" i="10" s="1"/>
  <c r="S129" i="10"/>
  <c r="U129" i="10"/>
  <c r="T129" i="10" s="1"/>
  <c r="V129" i="10"/>
  <c r="X129" i="10"/>
  <c r="W129" i="10" s="1"/>
  <c r="Y129" i="10"/>
  <c r="AA129" i="10"/>
  <c r="Z129" i="10" s="1"/>
  <c r="AB129" i="10"/>
  <c r="AD129" i="10"/>
  <c r="AC129" i="10" s="1"/>
  <c r="AE129" i="10"/>
  <c r="R130" i="10"/>
  <c r="Q130" i="10" s="1"/>
  <c r="S130" i="10"/>
  <c r="U130" i="10"/>
  <c r="T130" i="10" s="1"/>
  <c r="V130" i="10"/>
  <c r="X130" i="10"/>
  <c r="W130" i="10" s="1"/>
  <c r="Y130" i="10"/>
  <c r="AA130" i="10"/>
  <c r="Z130" i="10" s="1"/>
  <c r="AB130" i="10"/>
  <c r="AD130" i="10"/>
  <c r="AC130" i="10" s="1"/>
  <c r="AE130" i="10"/>
  <c r="R131" i="10"/>
  <c r="Q131" i="10" s="1"/>
  <c r="S131" i="10"/>
  <c r="U131" i="10"/>
  <c r="T131" i="10" s="1"/>
  <c r="V131" i="10"/>
  <c r="X131" i="10"/>
  <c r="W131" i="10" s="1"/>
  <c r="Y131" i="10"/>
  <c r="AA131" i="10"/>
  <c r="Z131" i="10" s="1"/>
  <c r="AB131" i="10"/>
  <c r="AD131" i="10"/>
  <c r="AC131" i="10" s="1"/>
  <c r="AE131" i="10"/>
  <c r="R132" i="10"/>
  <c r="Q132" i="10" s="1"/>
  <c r="S132" i="10"/>
  <c r="U132" i="10"/>
  <c r="T132" i="10" s="1"/>
  <c r="V132" i="10"/>
  <c r="X132" i="10"/>
  <c r="W132" i="10" s="1"/>
  <c r="Y132" i="10"/>
  <c r="AA132" i="10"/>
  <c r="Z132" i="10" s="1"/>
  <c r="AB132" i="10"/>
  <c r="AD132" i="10"/>
  <c r="AC132" i="10" s="1"/>
  <c r="AE132" i="10"/>
  <c r="R133" i="10"/>
  <c r="Q133" i="10" s="1"/>
  <c r="S133" i="10"/>
  <c r="U133" i="10"/>
  <c r="T133" i="10" s="1"/>
  <c r="V133" i="10"/>
  <c r="X133" i="10"/>
  <c r="W133" i="10" s="1"/>
  <c r="Y133" i="10"/>
  <c r="AA133" i="10"/>
  <c r="Z133" i="10" s="1"/>
  <c r="AB133" i="10"/>
  <c r="AD133" i="10"/>
  <c r="AC133" i="10" s="1"/>
  <c r="AE133" i="10"/>
  <c r="R134" i="10"/>
  <c r="Q134" i="10" s="1"/>
  <c r="S134" i="10"/>
  <c r="U134" i="10"/>
  <c r="T134" i="10" s="1"/>
  <c r="V134" i="10"/>
  <c r="X134" i="10"/>
  <c r="W134" i="10" s="1"/>
  <c r="Y134" i="10"/>
  <c r="AA134" i="10"/>
  <c r="Z134" i="10" s="1"/>
  <c r="AB134" i="10"/>
  <c r="AD134" i="10"/>
  <c r="AC134" i="10" s="1"/>
  <c r="AE134" i="10"/>
  <c r="R135" i="10"/>
  <c r="Q135" i="10" s="1"/>
  <c r="S135" i="10"/>
  <c r="U135" i="10"/>
  <c r="T135" i="10" s="1"/>
  <c r="V135" i="10"/>
  <c r="X135" i="10"/>
  <c r="W135" i="10" s="1"/>
  <c r="Y135" i="10"/>
  <c r="AA135" i="10"/>
  <c r="Z135" i="10" s="1"/>
  <c r="AB135" i="10"/>
  <c r="AD135" i="10"/>
  <c r="AC135" i="10" s="1"/>
  <c r="AE135" i="10"/>
  <c r="R136" i="10"/>
  <c r="Q136" i="10" s="1"/>
  <c r="S136" i="10"/>
  <c r="U136" i="10"/>
  <c r="T136" i="10" s="1"/>
  <c r="V136" i="10"/>
  <c r="X136" i="10"/>
  <c r="W136" i="10" s="1"/>
  <c r="Y136" i="10"/>
  <c r="AA136" i="10"/>
  <c r="Z136" i="10" s="1"/>
  <c r="AB136" i="10"/>
  <c r="AD136" i="10"/>
  <c r="AC136" i="10" s="1"/>
  <c r="AE136" i="10"/>
  <c r="R137" i="10"/>
  <c r="Q137" i="10" s="1"/>
  <c r="S137" i="10"/>
  <c r="U137" i="10"/>
  <c r="T137" i="10" s="1"/>
  <c r="V137" i="10"/>
  <c r="X137" i="10"/>
  <c r="W137" i="10" s="1"/>
  <c r="Y137" i="10"/>
  <c r="AA137" i="10"/>
  <c r="Z137" i="10" s="1"/>
  <c r="AB137" i="10"/>
  <c r="AD137" i="10"/>
  <c r="AC137" i="10" s="1"/>
  <c r="AE137" i="10"/>
  <c r="R138" i="10"/>
  <c r="Q138" i="10" s="1"/>
  <c r="S138" i="10"/>
  <c r="U138" i="10"/>
  <c r="T138" i="10" s="1"/>
  <c r="V138" i="10"/>
  <c r="X138" i="10"/>
  <c r="W138" i="10" s="1"/>
  <c r="Y138" i="10"/>
  <c r="AA138" i="10"/>
  <c r="Z138" i="10" s="1"/>
  <c r="AB138" i="10"/>
  <c r="AD138" i="10"/>
  <c r="AC138" i="10" s="1"/>
  <c r="AE138" i="10"/>
  <c r="R139" i="10"/>
  <c r="Q139" i="10" s="1"/>
  <c r="S139" i="10"/>
  <c r="U139" i="10"/>
  <c r="T139" i="10" s="1"/>
  <c r="V139" i="10"/>
  <c r="X139" i="10"/>
  <c r="W139" i="10" s="1"/>
  <c r="Y139" i="10"/>
  <c r="AA139" i="10"/>
  <c r="Z139" i="10" s="1"/>
  <c r="AB139" i="10"/>
  <c r="AD139" i="10"/>
  <c r="AC139" i="10" s="1"/>
  <c r="AE139" i="10"/>
  <c r="R140" i="10"/>
  <c r="Q140" i="10" s="1"/>
  <c r="S140" i="10"/>
  <c r="U140" i="10"/>
  <c r="T140" i="10" s="1"/>
  <c r="V140" i="10"/>
  <c r="W140" i="10"/>
  <c r="X140" i="10"/>
  <c r="Y140" i="10"/>
  <c r="AA140" i="10"/>
  <c r="Z140" i="10" s="1"/>
  <c r="AB140" i="10"/>
  <c r="AD140" i="10"/>
  <c r="AC140" i="10" s="1"/>
  <c r="AE140" i="10"/>
  <c r="R141" i="10"/>
  <c r="Q141" i="10" s="1"/>
  <c r="S141" i="10"/>
  <c r="U141" i="10"/>
  <c r="T141" i="10" s="1"/>
  <c r="V141" i="10"/>
  <c r="X141" i="10"/>
  <c r="W141" i="10" s="1"/>
  <c r="Y141" i="10"/>
  <c r="AA141" i="10"/>
  <c r="Z141" i="10" s="1"/>
  <c r="AB141" i="10"/>
  <c r="AD141" i="10"/>
  <c r="AC141" i="10" s="1"/>
  <c r="AE141" i="10"/>
  <c r="R142" i="10"/>
  <c r="Q142" i="10" s="1"/>
  <c r="S142" i="10"/>
  <c r="U142" i="10"/>
  <c r="T142" i="10" s="1"/>
  <c r="V142" i="10"/>
  <c r="X142" i="10"/>
  <c r="W142" i="10" s="1"/>
  <c r="Y142" i="10"/>
  <c r="AA142" i="10"/>
  <c r="Z142" i="10" s="1"/>
  <c r="AB142" i="10"/>
  <c r="AD142" i="10"/>
  <c r="AC142" i="10" s="1"/>
  <c r="AE142" i="10"/>
  <c r="R143" i="10"/>
  <c r="Q143" i="10" s="1"/>
  <c r="S143" i="10"/>
  <c r="U143" i="10"/>
  <c r="T143" i="10" s="1"/>
  <c r="V143" i="10"/>
  <c r="X143" i="10"/>
  <c r="W143" i="10" s="1"/>
  <c r="Y143" i="10"/>
  <c r="AA143" i="10"/>
  <c r="Z143" i="10" s="1"/>
  <c r="AB143" i="10"/>
  <c r="AD143" i="10"/>
  <c r="AC143" i="10" s="1"/>
  <c r="AE143" i="10"/>
  <c r="R144" i="10"/>
  <c r="Q144" i="10" s="1"/>
  <c r="S144" i="10"/>
  <c r="U144" i="10"/>
  <c r="T144" i="10" s="1"/>
  <c r="V144" i="10"/>
  <c r="X144" i="10"/>
  <c r="W144" i="10" s="1"/>
  <c r="Y144" i="10"/>
  <c r="AA144" i="10"/>
  <c r="Z144" i="10" s="1"/>
  <c r="AB144" i="10"/>
  <c r="AD144" i="10"/>
  <c r="AC144" i="10" s="1"/>
  <c r="AE144" i="10"/>
  <c r="R145" i="10"/>
  <c r="Q145" i="10" s="1"/>
  <c r="S145" i="10"/>
  <c r="U145" i="10"/>
  <c r="T145" i="10" s="1"/>
  <c r="V145" i="10"/>
  <c r="X145" i="10"/>
  <c r="W145" i="10" s="1"/>
  <c r="Y145" i="10"/>
  <c r="AA145" i="10"/>
  <c r="Z145" i="10" s="1"/>
  <c r="AB145" i="10"/>
  <c r="AD145" i="10"/>
  <c r="AC145" i="10" s="1"/>
  <c r="AE145" i="10"/>
  <c r="R146" i="10"/>
  <c r="Q146" i="10" s="1"/>
  <c r="S146" i="10"/>
  <c r="U146" i="10"/>
  <c r="T146" i="10" s="1"/>
  <c r="V146" i="10"/>
  <c r="X146" i="10"/>
  <c r="W146" i="10" s="1"/>
  <c r="Y146" i="10"/>
  <c r="AA146" i="10"/>
  <c r="Z146" i="10" s="1"/>
  <c r="AB146" i="10"/>
  <c r="AD146" i="10"/>
  <c r="AC146" i="10" s="1"/>
  <c r="AE146" i="10"/>
  <c r="R147" i="10"/>
  <c r="Q147" i="10" s="1"/>
  <c r="S147" i="10"/>
  <c r="U147" i="10"/>
  <c r="T147" i="10" s="1"/>
  <c r="V147" i="10"/>
  <c r="X147" i="10"/>
  <c r="W147" i="10" s="1"/>
  <c r="Y147" i="10"/>
  <c r="AA147" i="10"/>
  <c r="Z147" i="10" s="1"/>
  <c r="AB147" i="10"/>
  <c r="AD147" i="10"/>
  <c r="AC147" i="10" s="1"/>
  <c r="AE147" i="10"/>
  <c r="R148" i="10"/>
  <c r="Q148" i="10" s="1"/>
  <c r="S148" i="10"/>
  <c r="U148" i="10"/>
  <c r="T148" i="10" s="1"/>
  <c r="V148" i="10"/>
  <c r="X148" i="10"/>
  <c r="W148" i="10" s="1"/>
  <c r="Y148" i="10"/>
  <c r="AA148" i="10"/>
  <c r="Z148" i="10" s="1"/>
  <c r="AB148" i="10"/>
  <c r="AD148" i="10"/>
  <c r="AC148" i="10" s="1"/>
  <c r="AE148" i="10"/>
  <c r="R149" i="10"/>
  <c r="Q149" i="10" s="1"/>
  <c r="S149" i="10"/>
  <c r="U149" i="10"/>
  <c r="T149" i="10" s="1"/>
  <c r="V149" i="10"/>
  <c r="X149" i="10"/>
  <c r="W149" i="10" s="1"/>
  <c r="Y149" i="10"/>
  <c r="AA149" i="10"/>
  <c r="Z149" i="10" s="1"/>
  <c r="AB149" i="10"/>
  <c r="AD149" i="10"/>
  <c r="AC149" i="10" s="1"/>
  <c r="AE149" i="10"/>
  <c r="R150" i="10"/>
  <c r="Q150" i="10" s="1"/>
  <c r="S150" i="10"/>
  <c r="U150" i="10"/>
  <c r="T150" i="10" s="1"/>
  <c r="V150" i="10"/>
  <c r="X150" i="10"/>
  <c r="W150" i="10" s="1"/>
  <c r="Y150" i="10"/>
  <c r="AA150" i="10"/>
  <c r="Z150" i="10" s="1"/>
  <c r="AB150" i="10"/>
  <c r="AD150" i="10"/>
  <c r="AC150" i="10" s="1"/>
  <c r="AE150" i="10"/>
  <c r="R151" i="10"/>
  <c r="Q151" i="10" s="1"/>
  <c r="S151" i="10"/>
  <c r="U151" i="10"/>
  <c r="T151" i="10" s="1"/>
  <c r="V151" i="10"/>
  <c r="X151" i="10"/>
  <c r="W151" i="10" s="1"/>
  <c r="Y151" i="10"/>
  <c r="AA151" i="10"/>
  <c r="Z151" i="10" s="1"/>
  <c r="AB151" i="10"/>
  <c r="AD151" i="10"/>
  <c r="AC151" i="10" s="1"/>
  <c r="AE151" i="10"/>
  <c r="R152" i="10"/>
  <c r="Q152" i="10" s="1"/>
  <c r="S152" i="10"/>
  <c r="U152" i="10"/>
  <c r="T152" i="10" s="1"/>
  <c r="V152" i="10"/>
  <c r="X152" i="10"/>
  <c r="W152" i="10" s="1"/>
  <c r="Y152" i="10"/>
  <c r="AA152" i="10"/>
  <c r="Z152" i="10" s="1"/>
  <c r="AB152" i="10"/>
  <c r="AD152" i="10"/>
  <c r="AC152" i="10" s="1"/>
  <c r="AE152" i="10"/>
  <c r="R153" i="10"/>
  <c r="Q153" i="10" s="1"/>
  <c r="S153" i="10"/>
  <c r="U153" i="10"/>
  <c r="T153" i="10" s="1"/>
  <c r="V153" i="10"/>
  <c r="X153" i="10"/>
  <c r="W153" i="10" s="1"/>
  <c r="Y153" i="10"/>
  <c r="AA153" i="10"/>
  <c r="Z153" i="10" s="1"/>
  <c r="AB153" i="10"/>
  <c r="AD153" i="10"/>
  <c r="AC153" i="10" s="1"/>
  <c r="AE153" i="10"/>
  <c r="R154" i="10"/>
  <c r="Q154" i="10" s="1"/>
  <c r="S154" i="10"/>
  <c r="U154" i="10"/>
  <c r="T154" i="10" s="1"/>
  <c r="V154" i="10"/>
  <c r="X154" i="10"/>
  <c r="W154" i="10" s="1"/>
  <c r="Y154" i="10"/>
  <c r="AA154" i="10"/>
  <c r="Z154" i="10" s="1"/>
  <c r="AB154" i="10"/>
  <c r="AD154" i="10"/>
  <c r="AC154" i="10" s="1"/>
  <c r="AE154" i="10"/>
  <c r="R155" i="10"/>
  <c r="Q155" i="10" s="1"/>
  <c r="S155" i="10"/>
  <c r="U155" i="10"/>
  <c r="T155" i="10" s="1"/>
  <c r="V155" i="10"/>
  <c r="X155" i="10"/>
  <c r="W155" i="10" s="1"/>
  <c r="Y155" i="10"/>
  <c r="AA155" i="10"/>
  <c r="Z155" i="10" s="1"/>
  <c r="AB155" i="10"/>
  <c r="AD155" i="10"/>
  <c r="AC155" i="10" s="1"/>
  <c r="AE155" i="10"/>
  <c r="R156" i="10"/>
  <c r="Q156" i="10" s="1"/>
  <c r="S156" i="10"/>
  <c r="U156" i="10"/>
  <c r="T156" i="10" s="1"/>
  <c r="V156" i="10"/>
  <c r="W156" i="10"/>
  <c r="X156" i="10"/>
  <c r="Y156" i="10"/>
  <c r="AA156" i="10"/>
  <c r="Z156" i="10" s="1"/>
  <c r="AB156" i="10"/>
  <c r="AD156" i="10"/>
  <c r="AC156" i="10" s="1"/>
  <c r="AE156" i="10"/>
  <c r="R157" i="10"/>
  <c r="Q157" i="10" s="1"/>
  <c r="S157" i="10"/>
  <c r="U157" i="10"/>
  <c r="T157" i="10" s="1"/>
  <c r="V157" i="10"/>
  <c r="X157" i="10"/>
  <c r="W157" i="10" s="1"/>
  <c r="Y157" i="10"/>
  <c r="AA157" i="10"/>
  <c r="Z157" i="10" s="1"/>
  <c r="AB157" i="10"/>
  <c r="AD157" i="10"/>
  <c r="AC157" i="10" s="1"/>
  <c r="AE157" i="10"/>
  <c r="R158" i="10"/>
  <c r="Q158" i="10" s="1"/>
  <c r="S158" i="10"/>
  <c r="U158" i="10"/>
  <c r="T158" i="10" s="1"/>
  <c r="V158" i="10"/>
  <c r="X158" i="10"/>
  <c r="W158" i="10" s="1"/>
  <c r="Y158" i="10"/>
  <c r="AA158" i="10"/>
  <c r="Z158" i="10" s="1"/>
  <c r="AB158" i="10"/>
  <c r="AD158" i="10"/>
  <c r="AC158" i="10" s="1"/>
  <c r="AE158" i="10"/>
  <c r="R159" i="10"/>
  <c r="Q159" i="10" s="1"/>
  <c r="S159" i="10"/>
  <c r="U159" i="10"/>
  <c r="T159" i="10" s="1"/>
  <c r="V159" i="10"/>
  <c r="X159" i="10"/>
  <c r="W159" i="10" s="1"/>
  <c r="Y159" i="10"/>
  <c r="AA159" i="10"/>
  <c r="Z159" i="10" s="1"/>
  <c r="AB159" i="10"/>
  <c r="AD159" i="10"/>
  <c r="AC159" i="10" s="1"/>
  <c r="AE159" i="10"/>
  <c r="R160" i="10"/>
  <c r="Q160" i="10" s="1"/>
  <c r="S160" i="10"/>
  <c r="U160" i="10"/>
  <c r="T160" i="10" s="1"/>
  <c r="V160" i="10"/>
  <c r="X160" i="10"/>
  <c r="W160" i="10" s="1"/>
  <c r="Y160" i="10"/>
  <c r="AA160" i="10"/>
  <c r="Z160" i="10" s="1"/>
  <c r="AB160" i="10"/>
  <c r="AD160" i="10"/>
  <c r="AC160" i="10" s="1"/>
  <c r="AE160" i="10"/>
  <c r="R161" i="10"/>
  <c r="Q161" i="10" s="1"/>
  <c r="S161" i="10"/>
  <c r="U161" i="10"/>
  <c r="T161" i="10" s="1"/>
  <c r="V161" i="10"/>
  <c r="X161" i="10"/>
  <c r="W161" i="10" s="1"/>
  <c r="Y161" i="10"/>
  <c r="AA161" i="10"/>
  <c r="Z161" i="10" s="1"/>
  <c r="AB161" i="10"/>
  <c r="AD161" i="10"/>
  <c r="AC161" i="10" s="1"/>
  <c r="AE161" i="10"/>
  <c r="R5" i="10"/>
  <c r="Q5" i="10" s="1"/>
  <c r="S5" i="10"/>
  <c r="U5" i="10"/>
  <c r="T5" i="10" s="1"/>
  <c r="V5" i="10"/>
  <c r="X5" i="10"/>
  <c r="W5" i="10" s="1"/>
  <c r="Y5" i="10"/>
  <c r="AA5" i="10"/>
  <c r="Z5" i="10" s="1"/>
  <c r="AB5" i="10"/>
  <c r="AD5" i="10"/>
  <c r="AC5" i="10" s="1"/>
  <c r="AE5" i="10"/>
  <c r="R6" i="10"/>
  <c r="Q6" i="10" s="1"/>
  <c r="S6" i="10"/>
  <c r="U6" i="10"/>
  <c r="T6" i="10" s="1"/>
  <c r="V6" i="10"/>
  <c r="X6" i="10"/>
  <c r="W6" i="10" s="1"/>
  <c r="Y6" i="10"/>
  <c r="AA6" i="10"/>
  <c r="Z6" i="10" s="1"/>
  <c r="AB6" i="10"/>
  <c r="AD6" i="10"/>
  <c r="AC6" i="10" s="1"/>
  <c r="AE6" i="10"/>
  <c r="R7" i="10"/>
  <c r="Q7" i="10" s="1"/>
  <c r="S7" i="10"/>
  <c r="U7" i="10"/>
  <c r="T7" i="10" s="1"/>
  <c r="V7" i="10"/>
  <c r="X7" i="10"/>
  <c r="W7" i="10" s="1"/>
  <c r="Y7" i="10"/>
  <c r="AA7" i="10"/>
  <c r="Z7" i="10" s="1"/>
  <c r="AB7" i="10"/>
  <c r="AD7" i="10"/>
  <c r="AC7" i="10" s="1"/>
  <c r="AE7" i="10"/>
  <c r="R8" i="10"/>
  <c r="Q8" i="10" s="1"/>
  <c r="S8" i="10"/>
  <c r="U8" i="10"/>
  <c r="T8" i="10" s="1"/>
  <c r="V8" i="10"/>
  <c r="W8" i="10"/>
  <c r="X8" i="10"/>
  <c r="Y8" i="10"/>
  <c r="AA8" i="10"/>
  <c r="Z8" i="10" s="1"/>
  <c r="AB8" i="10"/>
  <c r="AD8" i="10"/>
  <c r="AC8" i="10" s="1"/>
  <c r="AE8" i="10"/>
  <c r="R9" i="10"/>
  <c r="Q9" i="10" s="1"/>
  <c r="S9" i="10"/>
  <c r="U9" i="10"/>
  <c r="T9" i="10" s="1"/>
  <c r="V9" i="10"/>
  <c r="X9" i="10"/>
  <c r="W9" i="10" s="1"/>
  <c r="Y9" i="10"/>
  <c r="AA9" i="10"/>
  <c r="Z9" i="10" s="1"/>
  <c r="AB9" i="10"/>
  <c r="AD9" i="10"/>
  <c r="AC9" i="10" s="1"/>
  <c r="AE9" i="10"/>
  <c r="R10" i="10"/>
  <c r="Q10" i="10" s="1"/>
  <c r="S10" i="10"/>
  <c r="U10" i="10"/>
  <c r="T10" i="10" s="1"/>
  <c r="V10" i="10"/>
  <c r="X10" i="10"/>
  <c r="W10" i="10" s="1"/>
  <c r="Y10" i="10"/>
  <c r="AA10" i="10"/>
  <c r="Z10" i="10" s="1"/>
  <c r="AB10" i="10"/>
  <c r="AD10" i="10"/>
  <c r="AC10" i="10" s="1"/>
  <c r="AE10" i="10"/>
  <c r="AE4" i="10"/>
  <c r="AD4" i="10"/>
  <c r="AC4" i="10" s="1"/>
  <c r="AB4" i="10"/>
  <c r="AA4" i="10"/>
  <c r="Y4" i="10"/>
  <c r="X4" i="10"/>
  <c r="V4" i="10"/>
  <c r="U4" i="10"/>
  <c r="S4" i="10"/>
  <c r="R4" i="10"/>
  <c r="Q4" i="10" s="1"/>
  <c r="J73" i="8" l="1"/>
  <c r="K75" i="8"/>
  <c r="M75" i="8" s="1"/>
  <c r="M73" i="8"/>
  <c r="U162" i="10"/>
  <c r="AE162" i="10"/>
  <c r="Y162" i="10"/>
  <c r="AC162" i="10"/>
  <c r="E32" i="8" s="1"/>
  <c r="R162" i="10"/>
  <c r="AB162" i="10"/>
  <c r="S162" i="10"/>
  <c r="Q162" i="10"/>
  <c r="E28" i="8" s="1"/>
  <c r="Z4" i="10"/>
  <c r="Z162" i="10" s="1"/>
  <c r="E31" i="8" s="1"/>
  <c r="AA162" i="10"/>
  <c r="W4" i="10"/>
  <c r="W162" i="10" s="1"/>
  <c r="E30" i="8" s="1"/>
  <c r="X162" i="10"/>
  <c r="T4" i="10"/>
  <c r="T162" i="10" s="1"/>
  <c r="E29" i="8" s="1"/>
  <c r="AD162" i="10"/>
  <c r="R5" i="9"/>
  <c r="Q5" i="9" s="1"/>
  <c r="S5" i="9"/>
  <c r="U5" i="9"/>
  <c r="T5" i="9" s="1"/>
  <c r="V5" i="9"/>
  <c r="X5" i="9"/>
  <c r="W5" i="9" s="1"/>
  <c r="Y5" i="9"/>
  <c r="AA5" i="9"/>
  <c r="Z5" i="9" s="1"/>
  <c r="AB5" i="9"/>
  <c r="AD5" i="9"/>
  <c r="AC5" i="9" s="1"/>
  <c r="AE5" i="9"/>
  <c r="R6" i="9"/>
  <c r="Q6" i="9" s="1"/>
  <c r="S6" i="9"/>
  <c r="U6" i="9"/>
  <c r="T6" i="9" s="1"/>
  <c r="V6" i="9"/>
  <c r="X6" i="9"/>
  <c r="W6" i="9" s="1"/>
  <c r="Y6" i="9"/>
  <c r="AA6" i="9"/>
  <c r="Z6" i="9" s="1"/>
  <c r="AB6" i="9"/>
  <c r="AD6" i="9"/>
  <c r="AC6" i="9" s="1"/>
  <c r="AE6" i="9"/>
  <c r="R7" i="9"/>
  <c r="Q7" i="9" s="1"/>
  <c r="S7" i="9"/>
  <c r="U7" i="9"/>
  <c r="T7" i="9" s="1"/>
  <c r="V7" i="9"/>
  <c r="X7" i="9"/>
  <c r="W7" i="9" s="1"/>
  <c r="Y7" i="9"/>
  <c r="AA7" i="9"/>
  <c r="Z7" i="9" s="1"/>
  <c r="AB7" i="9"/>
  <c r="AD7" i="9"/>
  <c r="AC7" i="9" s="1"/>
  <c r="AE7" i="9"/>
  <c r="R8" i="9"/>
  <c r="Q8" i="9" s="1"/>
  <c r="S8" i="9"/>
  <c r="U8" i="9"/>
  <c r="T8" i="9" s="1"/>
  <c r="V8" i="9"/>
  <c r="X8" i="9"/>
  <c r="W8" i="9" s="1"/>
  <c r="Y8" i="9"/>
  <c r="AA8" i="9"/>
  <c r="Z8" i="9" s="1"/>
  <c r="AB8" i="9"/>
  <c r="AD8" i="9"/>
  <c r="AC8" i="9" s="1"/>
  <c r="AE8" i="9"/>
  <c r="R9" i="9"/>
  <c r="Q9" i="9" s="1"/>
  <c r="S9" i="9"/>
  <c r="U9" i="9"/>
  <c r="T9" i="9" s="1"/>
  <c r="V9" i="9"/>
  <c r="X9" i="9"/>
  <c r="W9" i="9" s="1"/>
  <c r="Y9" i="9"/>
  <c r="AA9" i="9"/>
  <c r="Z9" i="9" s="1"/>
  <c r="AB9" i="9"/>
  <c r="AD9" i="9"/>
  <c r="AC9" i="9" s="1"/>
  <c r="AE9" i="9"/>
  <c r="R10" i="9"/>
  <c r="Q10" i="9" s="1"/>
  <c r="S10" i="9"/>
  <c r="U10" i="9"/>
  <c r="T10" i="9" s="1"/>
  <c r="V10" i="9"/>
  <c r="X10" i="9"/>
  <c r="W10" i="9" s="1"/>
  <c r="Y10" i="9"/>
  <c r="AA10" i="9"/>
  <c r="Z10" i="9" s="1"/>
  <c r="AB10" i="9"/>
  <c r="AD10" i="9"/>
  <c r="AC10" i="9" s="1"/>
  <c r="AE10" i="9"/>
  <c r="R11" i="9"/>
  <c r="Q11" i="9" s="1"/>
  <c r="S11" i="9"/>
  <c r="U11" i="9"/>
  <c r="T11" i="9" s="1"/>
  <c r="V11" i="9"/>
  <c r="X11" i="9"/>
  <c r="W11" i="9" s="1"/>
  <c r="Y11" i="9"/>
  <c r="AA11" i="9"/>
  <c r="Z11" i="9" s="1"/>
  <c r="AB11" i="9"/>
  <c r="AD11" i="9"/>
  <c r="AC11" i="9" s="1"/>
  <c r="AE11" i="9"/>
  <c r="R12" i="9"/>
  <c r="Q12" i="9" s="1"/>
  <c r="S12" i="9"/>
  <c r="U12" i="9"/>
  <c r="T12" i="9" s="1"/>
  <c r="V12" i="9"/>
  <c r="X12" i="9"/>
  <c r="W12" i="9" s="1"/>
  <c r="Y12" i="9"/>
  <c r="AA12" i="9"/>
  <c r="Z12" i="9" s="1"/>
  <c r="AB12" i="9"/>
  <c r="AD12" i="9"/>
  <c r="AC12" i="9" s="1"/>
  <c r="AE12" i="9"/>
  <c r="R13" i="9"/>
  <c r="Q13" i="9" s="1"/>
  <c r="S13" i="9"/>
  <c r="U13" i="9"/>
  <c r="T13" i="9" s="1"/>
  <c r="V13" i="9"/>
  <c r="X13" i="9"/>
  <c r="W13" i="9" s="1"/>
  <c r="Y13" i="9"/>
  <c r="AA13" i="9"/>
  <c r="Z13" i="9" s="1"/>
  <c r="AB13" i="9"/>
  <c r="AD13" i="9"/>
  <c r="AC13" i="9" s="1"/>
  <c r="AE13" i="9"/>
  <c r="R14" i="9"/>
  <c r="Q14" i="9" s="1"/>
  <c r="S14" i="9"/>
  <c r="U14" i="9"/>
  <c r="T14" i="9" s="1"/>
  <c r="V14" i="9"/>
  <c r="X14" i="9"/>
  <c r="W14" i="9" s="1"/>
  <c r="Y14" i="9"/>
  <c r="AA14" i="9"/>
  <c r="Z14" i="9" s="1"/>
  <c r="AB14" i="9"/>
  <c r="AD14" i="9"/>
  <c r="AC14" i="9" s="1"/>
  <c r="AE14" i="9"/>
  <c r="R15" i="9"/>
  <c r="Q15" i="9" s="1"/>
  <c r="S15" i="9"/>
  <c r="U15" i="9"/>
  <c r="T15" i="9" s="1"/>
  <c r="V15" i="9"/>
  <c r="X15" i="9"/>
  <c r="W15" i="9" s="1"/>
  <c r="Y15" i="9"/>
  <c r="AA15" i="9"/>
  <c r="Z15" i="9" s="1"/>
  <c r="AB15" i="9"/>
  <c r="AD15" i="9"/>
  <c r="AC15" i="9" s="1"/>
  <c r="AE15" i="9"/>
  <c r="R16" i="9"/>
  <c r="Q16" i="9" s="1"/>
  <c r="S16" i="9"/>
  <c r="U16" i="9"/>
  <c r="T16" i="9" s="1"/>
  <c r="V16" i="9"/>
  <c r="X16" i="9"/>
  <c r="W16" i="9" s="1"/>
  <c r="Y16" i="9"/>
  <c r="AA16" i="9"/>
  <c r="Z16" i="9" s="1"/>
  <c r="AB16" i="9"/>
  <c r="AD16" i="9"/>
  <c r="AC16" i="9" s="1"/>
  <c r="AE16" i="9"/>
  <c r="R17" i="9"/>
  <c r="Q17" i="9" s="1"/>
  <c r="S17" i="9"/>
  <c r="U17" i="9"/>
  <c r="T17" i="9" s="1"/>
  <c r="V17" i="9"/>
  <c r="X17" i="9"/>
  <c r="W17" i="9" s="1"/>
  <c r="Y17" i="9"/>
  <c r="AA17" i="9"/>
  <c r="Z17" i="9" s="1"/>
  <c r="AB17" i="9"/>
  <c r="AD17" i="9"/>
  <c r="AC17" i="9" s="1"/>
  <c r="AE17" i="9"/>
  <c r="R18" i="9"/>
  <c r="Q18" i="9" s="1"/>
  <c r="S18" i="9"/>
  <c r="U18" i="9"/>
  <c r="T18" i="9" s="1"/>
  <c r="V18" i="9"/>
  <c r="X18" i="9"/>
  <c r="W18" i="9" s="1"/>
  <c r="Y18" i="9"/>
  <c r="AA18" i="9"/>
  <c r="Z18" i="9" s="1"/>
  <c r="AB18" i="9"/>
  <c r="AD18" i="9"/>
  <c r="AC18" i="9" s="1"/>
  <c r="AE18" i="9"/>
  <c r="R19" i="9"/>
  <c r="Q19" i="9" s="1"/>
  <c r="S19" i="9"/>
  <c r="U19" i="9"/>
  <c r="T19" i="9" s="1"/>
  <c r="V19" i="9"/>
  <c r="X19" i="9"/>
  <c r="W19" i="9" s="1"/>
  <c r="Y19" i="9"/>
  <c r="AA19" i="9"/>
  <c r="Z19" i="9" s="1"/>
  <c r="AB19" i="9"/>
  <c r="AD19" i="9"/>
  <c r="AC19" i="9" s="1"/>
  <c r="AE19" i="9"/>
  <c r="R20" i="9"/>
  <c r="Q20" i="9" s="1"/>
  <c r="S20" i="9"/>
  <c r="U20" i="9"/>
  <c r="T20" i="9" s="1"/>
  <c r="V20" i="9"/>
  <c r="X20" i="9"/>
  <c r="W20" i="9" s="1"/>
  <c r="Y20" i="9"/>
  <c r="AA20" i="9"/>
  <c r="Z20" i="9" s="1"/>
  <c r="AB20" i="9"/>
  <c r="AD20" i="9"/>
  <c r="AC20" i="9" s="1"/>
  <c r="AE20" i="9"/>
  <c r="R21" i="9"/>
  <c r="Q21" i="9" s="1"/>
  <c r="S21" i="9"/>
  <c r="U21" i="9"/>
  <c r="T21" i="9" s="1"/>
  <c r="X21" i="9"/>
  <c r="W21" i="9" s="1"/>
  <c r="Y21" i="9"/>
  <c r="AA21" i="9"/>
  <c r="Z21" i="9" s="1"/>
  <c r="AB21" i="9"/>
  <c r="AD21" i="9"/>
  <c r="AC21" i="9" s="1"/>
  <c r="AE21" i="9"/>
  <c r="R22" i="9"/>
  <c r="Q22" i="9" s="1"/>
  <c r="S22" i="9"/>
  <c r="U22" i="9"/>
  <c r="T22" i="9" s="1"/>
  <c r="X22" i="9"/>
  <c r="W22" i="9" s="1"/>
  <c r="Y22" i="9"/>
  <c r="AA22" i="9"/>
  <c r="Z22" i="9" s="1"/>
  <c r="AB22" i="9"/>
  <c r="AD22" i="9"/>
  <c r="AC22" i="9" s="1"/>
  <c r="AE22" i="9"/>
  <c r="R23" i="9"/>
  <c r="Q23" i="9" s="1"/>
  <c r="S23" i="9"/>
  <c r="U23" i="9"/>
  <c r="T23" i="9" s="1"/>
  <c r="X23" i="9"/>
  <c r="W23" i="9" s="1"/>
  <c r="Y23" i="9"/>
  <c r="AA23" i="9"/>
  <c r="Z23" i="9" s="1"/>
  <c r="AB23" i="9"/>
  <c r="AD23" i="9"/>
  <c r="AC23" i="9" s="1"/>
  <c r="AE23" i="9"/>
  <c r="R24" i="9"/>
  <c r="Q24" i="9" s="1"/>
  <c r="S24" i="9"/>
  <c r="U24" i="9"/>
  <c r="T24" i="9" s="1"/>
  <c r="X24" i="9"/>
  <c r="W24" i="9" s="1"/>
  <c r="Y24" i="9"/>
  <c r="AA24" i="9"/>
  <c r="Z24" i="9" s="1"/>
  <c r="AB24" i="9"/>
  <c r="AD24" i="9"/>
  <c r="AC24" i="9" s="1"/>
  <c r="AE24" i="9"/>
  <c r="R25" i="9"/>
  <c r="Q25" i="9" s="1"/>
  <c r="S25" i="9"/>
  <c r="U25" i="9"/>
  <c r="T25" i="9" s="1"/>
  <c r="X25" i="9"/>
  <c r="W25" i="9" s="1"/>
  <c r="Y25" i="9"/>
  <c r="AA25" i="9"/>
  <c r="Z25" i="9" s="1"/>
  <c r="AB25" i="9"/>
  <c r="AD25" i="9"/>
  <c r="AC25" i="9" s="1"/>
  <c r="AE25" i="9"/>
  <c r="R26" i="9"/>
  <c r="Q26" i="9" s="1"/>
  <c r="S26" i="9"/>
  <c r="U26" i="9"/>
  <c r="T26" i="9" s="1"/>
  <c r="X26" i="9"/>
  <c r="W26" i="9" s="1"/>
  <c r="Y26" i="9"/>
  <c r="AA26" i="9"/>
  <c r="Z26" i="9" s="1"/>
  <c r="AB26" i="9"/>
  <c r="AD26" i="9"/>
  <c r="AC26" i="9" s="1"/>
  <c r="AE26" i="9"/>
  <c r="R27" i="9"/>
  <c r="Q27" i="9" s="1"/>
  <c r="S27" i="9"/>
  <c r="U27" i="9"/>
  <c r="T27" i="9" s="1"/>
  <c r="X27" i="9"/>
  <c r="W27" i="9" s="1"/>
  <c r="Y27" i="9"/>
  <c r="AA27" i="9"/>
  <c r="Z27" i="9" s="1"/>
  <c r="AB27" i="9"/>
  <c r="AD27" i="9"/>
  <c r="AC27" i="9" s="1"/>
  <c r="AE27" i="9"/>
  <c r="R28" i="9"/>
  <c r="Q28" i="9" s="1"/>
  <c r="S28" i="9"/>
  <c r="U28" i="9"/>
  <c r="T28" i="9" s="1"/>
  <c r="X28" i="9"/>
  <c r="W28" i="9" s="1"/>
  <c r="Y28" i="9"/>
  <c r="AA28" i="9"/>
  <c r="Z28" i="9" s="1"/>
  <c r="AB28" i="9"/>
  <c r="AD28" i="9"/>
  <c r="AC28" i="9" s="1"/>
  <c r="AE28" i="9"/>
  <c r="R29" i="9"/>
  <c r="Q29" i="9" s="1"/>
  <c r="S29" i="9"/>
  <c r="U29" i="9"/>
  <c r="T29" i="9" s="1"/>
  <c r="X29" i="9"/>
  <c r="W29" i="9" s="1"/>
  <c r="Y29" i="9"/>
  <c r="AA29" i="9"/>
  <c r="Z29" i="9" s="1"/>
  <c r="AB29" i="9"/>
  <c r="AD29" i="9"/>
  <c r="AC29" i="9" s="1"/>
  <c r="AE29" i="9"/>
  <c r="R30" i="9"/>
  <c r="Q30" i="9" s="1"/>
  <c r="S30" i="9"/>
  <c r="U30" i="9"/>
  <c r="T30" i="9" s="1"/>
  <c r="X30" i="9"/>
  <c r="W30" i="9" s="1"/>
  <c r="Y30" i="9"/>
  <c r="AA30" i="9"/>
  <c r="Z30" i="9" s="1"/>
  <c r="AB30" i="9"/>
  <c r="AD30" i="9"/>
  <c r="AC30" i="9" s="1"/>
  <c r="AE30" i="9"/>
  <c r="R31" i="9"/>
  <c r="Q31" i="9" s="1"/>
  <c r="S31" i="9"/>
  <c r="U31" i="9"/>
  <c r="T31" i="9" s="1"/>
  <c r="X31" i="9"/>
  <c r="W31" i="9" s="1"/>
  <c r="Y31" i="9"/>
  <c r="AA31" i="9"/>
  <c r="Z31" i="9" s="1"/>
  <c r="AB31" i="9"/>
  <c r="AD31" i="9"/>
  <c r="AC31" i="9" s="1"/>
  <c r="AE31" i="9"/>
  <c r="R32" i="9"/>
  <c r="Q32" i="9" s="1"/>
  <c r="S32" i="9"/>
  <c r="U32" i="9"/>
  <c r="T32" i="9" s="1"/>
  <c r="X32" i="9"/>
  <c r="W32" i="9" s="1"/>
  <c r="Y32" i="9"/>
  <c r="AA32" i="9"/>
  <c r="Z32" i="9" s="1"/>
  <c r="AB32" i="9"/>
  <c r="AD32" i="9"/>
  <c r="AC32" i="9" s="1"/>
  <c r="AE32" i="9"/>
  <c r="R33" i="9"/>
  <c r="Q33" i="9" s="1"/>
  <c r="S33" i="9"/>
  <c r="U33" i="9"/>
  <c r="T33" i="9" s="1"/>
  <c r="V33" i="9"/>
  <c r="X33" i="9"/>
  <c r="W33" i="9" s="1"/>
  <c r="Y33" i="9"/>
  <c r="AA33" i="9"/>
  <c r="Z33" i="9" s="1"/>
  <c r="AB33" i="9"/>
  <c r="AD33" i="9"/>
  <c r="AC33" i="9" s="1"/>
  <c r="AE33" i="9"/>
  <c r="R34" i="9"/>
  <c r="Q34" i="9" s="1"/>
  <c r="S34" i="9"/>
  <c r="U34" i="9"/>
  <c r="T34" i="9" s="1"/>
  <c r="V34" i="9"/>
  <c r="X34" i="9"/>
  <c r="W34" i="9" s="1"/>
  <c r="Y34" i="9"/>
  <c r="AA34" i="9"/>
  <c r="Z34" i="9" s="1"/>
  <c r="AB34" i="9"/>
  <c r="AD34" i="9"/>
  <c r="AC34" i="9" s="1"/>
  <c r="AE34" i="9"/>
  <c r="R35" i="9"/>
  <c r="Q35" i="9" s="1"/>
  <c r="S35" i="9"/>
  <c r="U35" i="9"/>
  <c r="T35" i="9" s="1"/>
  <c r="V35" i="9"/>
  <c r="X35" i="9"/>
  <c r="W35" i="9" s="1"/>
  <c r="Y35" i="9"/>
  <c r="AA35" i="9"/>
  <c r="Z35" i="9" s="1"/>
  <c r="AB35" i="9"/>
  <c r="AD35" i="9"/>
  <c r="AC35" i="9" s="1"/>
  <c r="AE35" i="9"/>
  <c r="R36" i="9"/>
  <c r="Q36" i="9" s="1"/>
  <c r="S36" i="9"/>
  <c r="U36" i="9"/>
  <c r="T36" i="9" s="1"/>
  <c r="V36" i="9"/>
  <c r="X36" i="9"/>
  <c r="W36" i="9" s="1"/>
  <c r="Y36" i="9"/>
  <c r="AA36" i="9"/>
  <c r="Z36" i="9" s="1"/>
  <c r="AB36" i="9"/>
  <c r="AD36" i="9"/>
  <c r="AC36" i="9" s="1"/>
  <c r="AE36" i="9"/>
  <c r="R37" i="9"/>
  <c r="Q37" i="9" s="1"/>
  <c r="S37" i="9"/>
  <c r="U37" i="9"/>
  <c r="T37" i="9" s="1"/>
  <c r="V37" i="9"/>
  <c r="X37" i="9"/>
  <c r="W37" i="9" s="1"/>
  <c r="Y37" i="9"/>
  <c r="AA37" i="9"/>
  <c r="Z37" i="9" s="1"/>
  <c r="AB37" i="9"/>
  <c r="AD37" i="9"/>
  <c r="AC37" i="9" s="1"/>
  <c r="AE37" i="9"/>
  <c r="R38" i="9"/>
  <c r="Q38" i="9" s="1"/>
  <c r="S38" i="9"/>
  <c r="U38" i="9"/>
  <c r="T38" i="9" s="1"/>
  <c r="V38" i="9"/>
  <c r="X38" i="9"/>
  <c r="W38" i="9" s="1"/>
  <c r="Y38" i="9"/>
  <c r="AA38" i="9"/>
  <c r="Z38" i="9" s="1"/>
  <c r="AB38" i="9"/>
  <c r="AD38" i="9"/>
  <c r="AC38" i="9" s="1"/>
  <c r="AE38" i="9"/>
  <c r="R39" i="9"/>
  <c r="Q39" i="9" s="1"/>
  <c r="S39" i="9"/>
  <c r="U39" i="9"/>
  <c r="T39" i="9" s="1"/>
  <c r="V39" i="9"/>
  <c r="X39" i="9"/>
  <c r="W39" i="9" s="1"/>
  <c r="Y39" i="9"/>
  <c r="AA39" i="9"/>
  <c r="Z39" i="9" s="1"/>
  <c r="AB39" i="9"/>
  <c r="AD39" i="9"/>
  <c r="AC39" i="9" s="1"/>
  <c r="AE39" i="9"/>
  <c r="R40" i="9"/>
  <c r="Q40" i="9" s="1"/>
  <c r="S40" i="9"/>
  <c r="U40" i="9"/>
  <c r="T40" i="9" s="1"/>
  <c r="V40" i="9"/>
  <c r="X40" i="9"/>
  <c r="W40" i="9" s="1"/>
  <c r="Y40" i="9"/>
  <c r="AA40" i="9"/>
  <c r="Z40" i="9" s="1"/>
  <c r="AB40" i="9"/>
  <c r="AD40" i="9"/>
  <c r="AC40" i="9" s="1"/>
  <c r="AE40" i="9"/>
  <c r="R41" i="9"/>
  <c r="Q41" i="9" s="1"/>
  <c r="S41" i="9"/>
  <c r="U41" i="9"/>
  <c r="T41" i="9" s="1"/>
  <c r="V41" i="9"/>
  <c r="X41" i="9"/>
  <c r="W41" i="9" s="1"/>
  <c r="Y41" i="9"/>
  <c r="AA41" i="9"/>
  <c r="Z41" i="9" s="1"/>
  <c r="AB41" i="9"/>
  <c r="AD41" i="9"/>
  <c r="AC41" i="9" s="1"/>
  <c r="AE41" i="9"/>
  <c r="R42" i="9"/>
  <c r="Q42" i="9" s="1"/>
  <c r="S42" i="9"/>
  <c r="U42" i="9"/>
  <c r="T42" i="9" s="1"/>
  <c r="V42" i="9"/>
  <c r="X42" i="9"/>
  <c r="W42" i="9" s="1"/>
  <c r="Y42" i="9"/>
  <c r="AA42" i="9"/>
  <c r="Z42" i="9" s="1"/>
  <c r="AB42" i="9"/>
  <c r="AD42" i="9"/>
  <c r="AC42" i="9" s="1"/>
  <c r="AE42" i="9"/>
  <c r="R43" i="9"/>
  <c r="Q43" i="9" s="1"/>
  <c r="S43" i="9"/>
  <c r="U43" i="9"/>
  <c r="T43" i="9" s="1"/>
  <c r="V43" i="9"/>
  <c r="X43" i="9"/>
  <c r="W43" i="9" s="1"/>
  <c r="Y43" i="9"/>
  <c r="AA43" i="9"/>
  <c r="Z43" i="9" s="1"/>
  <c r="AB43" i="9"/>
  <c r="AD43" i="9"/>
  <c r="AC43" i="9" s="1"/>
  <c r="AE43" i="9"/>
  <c r="R44" i="9"/>
  <c r="Q44" i="9" s="1"/>
  <c r="S44" i="9"/>
  <c r="U44" i="9"/>
  <c r="T44" i="9" s="1"/>
  <c r="V44" i="9"/>
  <c r="X44" i="9"/>
  <c r="W44" i="9" s="1"/>
  <c r="Y44" i="9"/>
  <c r="AA44" i="9"/>
  <c r="Z44" i="9" s="1"/>
  <c r="AB44" i="9"/>
  <c r="AD44" i="9"/>
  <c r="AC44" i="9" s="1"/>
  <c r="AE44" i="9"/>
  <c r="R45" i="9"/>
  <c r="Q45" i="9" s="1"/>
  <c r="S45" i="9"/>
  <c r="U45" i="9"/>
  <c r="T45" i="9" s="1"/>
  <c r="V45" i="9"/>
  <c r="X45" i="9"/>
  <c r="W45" i="9" s="1"/>
  <c r="Y45" i="9"/>
  <c r="AA45" i="9"/>
  <c r="Z45" i="9" s="1"/>
  <c r="AB45" i="9"/>
  <c r="AD45" i="9"/>
  <c r="AC45" i="9" s="1"/>
  <c r="AE45" i="9"/>
  <c r="R46" i="9"/>
  <c r="Q46" i="9" s="1"/>
  <c r="S46" i="9"/>
  <c r="U46" i="9"/>
  <c r="T46" i="9" s="1"/>
  <c r="V46" i="9"/>
  <c r="X46" i="9"/>
  <c r="W46" i="9" s="1"/>
  <c r="Y46" i="9"/>
  <c r="AA46" i="9"/>
  <c r="Z46" i="9" s="1"/>
  <c r="AB46" i="9"/>
  <c r="AD46" i="9"/>
  <c r="AC46" i="9" s="1"/>
  <c r="AE46" i="9"/>
  <c r="R47" i="9"/>
  <c r="Q47" i="9" s="1"/>
  <c r="S47" i="9"/>
  <c r="U47" i="9"/>
  <c r="T47" i="9" s="1"/>
  <c r="V47" i="9"/>
  <c r="X47" i="9"/>
  <c r="W47" i="9" s="1"/>
  <c r="Y47" i="9"/>
  <c r="AA47" i="9"/>
  <c r="Z47" i="9" s="1"/>
  <c r="AB47" i="9"/>
  <c r="AD47" i="9"/>
  <c r="AC47" i="9" s="1"/>
  <c r="AE47" i="9"/>
  <c r="R48" i="9"/>
  <c r="Q48" i="9" s="1"/>
  <c r="S48" i="9"/>
  <c r="U48" i="9"/>
  <c r="T48" i="9" s="1"/>
  <c r="V48" i="9"/>
  <c r="X48" i="9"/>
  <c r="W48" i="9" s="1"/>
  <c r="Y48" i="9"/>
  <c r="AA48" i="9"/>
  <c r="Z48" i="9" s="1"/>
  <c r="AB48" i="9"/>
  <c r="AD48" i="9"/>
  <c r="AC48" i="9" s="1"/>
  <c r="AE48" i="9"/>
  <c r="R49" i="9"/>
  <c r="Q49" i="9" s="1"/>
  <c r="S49" i="9"/>
  <c r="U49" i="9"/>
  <c r="T49" i="9" s="1"/>
  <c r="V49" i="9"/>
  <c r="X49" i="9"/>
  <c r="W49" i="9" s="1"/>
  <c r="Y49" i="9"/>
  <c r="AA49" i="9"/>
  <c r="Z49" i="9" s="1"/>
  <c r="AB49" i="9"/>
  <c r="AD49" i="9"/>
  <c r="AC49" i="9" s="1"/>
  <c r="AE49" i="9"/>
  <c r="R50" i="9"/>
  <c r="Q50" i="9" s="1"/>
  <c r="S50" i="9"/>
  <c r="U50" i="9"/>
  <c r="T50" i="9" s="1"/>
  <c r="V50" i="9"/>
  <c r="X50" i="9"/>
  <c r="W50" i="9" s="1"/>
  <c r="Y50" i="9"/>
  <c r="AA50" i="9"/>
  <c r="Z50" i="9" s="1"/>
  <c r="AB50" i="9"/>
  <c r="AD50" i="9"/>
  <c r="AC50" i="9" s="1"/>
  <c r="AE50" i="9"/>
  <c r="R51" i="9"/>
  <c r="Q51" i="9" s="1"/>
  <c r="S51" i="9"/>
  <c r="U51" i="9"/>
  <c r="T51" i="9" s="1"/>
  <c r="V51" i="9"/>
  <c r="X51" i="9"/>
  <c r="W51" i="9" s="1"/>
  <c r="Y51" i="9"/>
  <c r="AA51" i="9"/>
  <c r="Z51" i="9" s="1"/>
  <c r="AB51" i="9"/>
  <c r="AD51" i="9"/>
  <c r="AC51" i="9" s="1"/>
  <c r="AE51" i="9"/>
  <c r="R52" i="9"/>
  <c r="Q52" i="9" s="1"/>
  <c r="S52" i="9"/>
  <c r="U52" i="9"/>
  <c r="T52" i="9" s="1"/>
  <c r="V52" i="9"/>
  <c r="X52" i="9"/>
  <c r="W52" i="9" s="1"/>
  <c r="Y52" i="9"/>
  <c r="AA52" i="9"/>
  <c r="Z52" i="9" s="1"/>
  <c r="AB52" i="9"/>
  <c r="AD52" i="9"/>
  <c r="AC52" i="9" s="1"/>
  <c r="AE52" i="9"/>
  <c r="R53" i="9"/>
  <c r="Q53" i="9" s="1"/>
  <c r="S53" i="9"/>
  <c r="U53" i="9"/>
  <c r="T53" i="9" s="1"/>
  <c r="V53" i="9"/>
  <c r="X53" i="9"/>
  <c r="W53" i="9" s="1"/>
  <c r="Y53" i="9"/>
  <c r="AA53" i="9"/>
  <c r="Z53" i="9" s="1"/>
  <c r="AB53" i="9"/>
  <c r="AD53" i="9"/>
  <c r="AC53" i="9" s="1"/>
  <c r="AE53" i="9"/>
  <c r="R54" i="9"/>
  <c r="Q54" i="9" s="1"/>
  <c r="S54" i="9"/>
  <c r="U54" i="9"/>
  <c r="T54" i="9" s="1"/>
  <c r="V54" i="9"/>
  <c r="X54" i="9"/>
  <c r="W54" i="9" s="1"/>
  <c r="Y54" i="9"/>
  <c r="AA54" i="9"/>
  <c r="Z54" i="9" s="1"/>
  <c r="AB54" i="9"/>
  <c r="AD54" i="9"/>
  <c r="AC54" i="9" s="1"/>
  <c r="AE54" i="9"/>
  <c r="R55" i="9"/>
  <c r="Q55" i="9" s="1"/>
  <c r="S55" i="9"/>
  <c r="U55" i="9"/>
  <c r="T55" i="9" s="1"/>
  <c r="V55" i="9"/>
  <c r="X55" i="9"/>
  <c r="W55" i="9" s="1"/>
  <c r="Y55" i="9"/>
  <c r="AA55" i="9"/>
  <c r="Z55" i="9" s="1"/>
  <c r="AB55" i="9"/>
  <c r="AD55" i="9"/>
  <c r="AC55" i="9" s="1"/>
  <c r="AE55" i="9"/>
  <c r="R56" i="9"/>
  <c r="Q56" i="9" s="1"/>
  <c r="S56" i="9"/>
  <c r="U56" i="9"/>
  <c r="T56" i="9" s="1"/>
  <c r="V56" i="9"/>
  <c r="X56" i="9"/>
  <c r="W56" i="9" s="1"/>
  <c r="Y56" i="9"/>
  <c r="AA56" i="9"/>
  <c r="Z56" i="9" s="1"/>
  <c r="AB56" i="9"/>
  <c r="AD56" i="9"/>
  <c r="AC56" i="9" s="1"/>
  <c r="AE56" i="9"/>
  <c r="R57" i="9"/>
  <c r="Q57" i="9" s="1"/>
  <c r="S57" i="9"/>
  <c r="U57" i="9"/>
  <c r="T57" i="9" s="1"/>
  <c r="V57" i="9"/>
  <c r="X57" i="9"/>
  <c r="W57" i="9" s="1"/>
  <c r="Y57" i="9"/>
  <c r="AA57" i="9"/>
  <c r="Z57" i="9" s="1"/>
  <c r="AB57" i="9"/>
  <c r="AD57" i="9"/>
  <c r="AC57" i="9" s="1"/>
  <c r="AE57" i="9"/>
  <c r="R58" i="9"/>
  <c r="Q58" i="9" s="1"/>
  <c r="S58" i="9"/>
  <c r="U58" i="9"/>
  <c r="T58" i="9" s="1"/>
  <c r="V58" i="9"/>
  <c r="X58" i="9"/>
  <c r="W58" i="9" s="1"/>
  <c r="Y58" i="9"/>
  <c r="AA58" i="9"/>
  <c r="Z58" i="9" s="1"/>
  <c r="AB58" i="9"/>
  <c r="AD58" i="9"/>
  <c r="AC58" i="9" s="1"/>
  <c r="AE58" i="9"/>
  <c r="R59" i="9"/>
  <c r="Q59" i="9" s="1"/>
  <c r="S59" i="9"/>
  <c r="U59" i="9"/>
  <c r="T59" i="9" s="1"/>
  <c r="V59" i="9"/>
  <c r="X59" i="9"/>
  <c r="W59" i="9" s="1"/>
  <c r="Y59" i="9"/>
  <c r="AA59" i="9"/>
  <c r="Z59" i="9" s="1"/>
  <c r="AB59" i="9"/>
  <c r="AD59" i="9"/>
  <c r="AC59" i="9" s="1"/>
  <c r="AE59" i="9"/>
  <c r="R60" i="9"/>
  <c r="Q60" i="9" s="1"/>
  <c r="S60" i="9"/>
  <c r="U60" i="9"/>
  <c r="T60" i="9" s="1"/>
  <c r="V60" i="9"/>
  <c r="X60" i="9"/>
  <c r="W60" i="9" s="1"/>
  <c r="Y60" i="9"/>
  <c r="AA60" i="9"/>
  <c r="Z60" i="9" s="1"/>
  <c r="AB60" i="9"/>
  <c r="AD60" i="9"/>
  <c r="AC60" i="9" s="1"/>
  <c r="AE60" i="9"/>
  <c r="R61" i="9"/>
  <c r="Q61" i="9" s="1"/>
  <c r="S61" i="9"/>
  <c r="U61" i="9"/>
  <c r="T61" i="9" s="1"/>
  <c r="V61" i="9"/>
  <c r="X61" i="9"/>
  <c r="W61" i="9" s="1"/>
  <c r="Y61" i="9"/>
  <c r="AA61" i="9"/>
  <c r="Z61" i="9" s="1"/>
  <c r="AB61" i="9"/>
  <c r="AD61" i="9"/>
  <c r="AC61" i="9" s="1"/>
  <c r="AE61" i="9"/>
  <c r="R62" i="9"/>
  <c r="Q62" i="9" s="1"/>
  <c r="S62" i="9"/>
  <c r="U62" i="9"/>
  <c r="T62" i="9" s="1"/>
  <c r="V62" i="9"/>
  <c r="X62" i="9"/>
  <c r="W62" i="9" s="1"/>
  <c r="Y62" i="9"/>
  <c r="AA62" i="9"/>
  <c r="Z62" i="9" s="1"/>
  <c r="AB62" i="9"/>
  <c r="AD62" i="9"/>
  <c r="AC62" i="9" s="1"/>
  <c r="AE62" i="9"/>
  <c r="R63" i="9"/>
  <c r="Q63" i="9" s="1"/>
  <c r="S63" i="9"/>
  <c r="U63" i="9"/>
  <c r="T63" i="9" s="1"/>
  <c r="V63" i="9"/>
  <c r="X63" i="9"/>
  <c r="W63" i="9" s="1"/>
  <c r="Y63" i="9"/>
  <c r="AA63" i="9"/>
  <c r="Z63" i="9" s="1"/>
  <c r="AB63" i="9"/>
  <c r="AD63" i="9"/>
  <c r="AC63" i="9" s="1"/>
  <c r="AE63" i="9"/>
  <c r="R64" i="9"/>
  <c r="Q64" i="9" s="1"/>
  <c r="S64" i="9"/>
  <c r="U64" i="9"/>
  <c r="T64" i="9" s="1"/>
  <c r="V64" i="9"/>
  <c r="X64" i="9"/>
  <c r="W64" i="9" s="1"/>
  <c r="Y64" i="9"/>
  <c r="AA64" i="9"/>
  <c r="Z64" i="9" s="1"/>
  <c r="AB64" i="9"/>
  <c r="AD64" i="9"/>
  <c r="AC64" i="9" s="1"/>
  <c r="AE64" i="9"/>
  <c r="R65" i="9"/>
  <c r="Q65" i="9" s="1"/>
  <c r="S65" i="9"/>
  <c r="U65" i="9"/>
  <c r="T65" i="9" s="1"/>
  <c r="V65" i="9"/>
  <c r="X65" i="9"/>
  <c r="W65" i="9" s="1"/>
  <c r="Y65" i="9"/>
  <c r="AA65" i="9"/>
  <c r="Z65" i="9" s="1"/>
  <c r="AB65" i="9"/>
  <c r="AD65" i="9"/>
  <c r="AC65" i="9" s="1"/>
  <c r="AE65" i="9"/>
  <c r="R66" i="9"/>
  <c r="Q66" i="9" s="1"/>
  <c r="S66" i="9"/>
  <c r="U66" i="9"/>
  <c r="T66" i="9" s="1"/>
  <c r="V66" i="9"/>
  <c r="X66" i="9"/>
  <c r="W66" i="9" s="1"/>
  <c r="Y66" i="9"/>
  <c r="AA66" i="9"/>
  <c r="Z66" i="9" s="1"/>
  <c r="AB66" i="9"/>
  <c r="AD66" i="9"/>
  <c r="AC66" i="9" s="1"/>
  <c r="AE66" i="9"/>
  <c r="R67" i="9"/>
  <c r="Q67" i="9" s="1"/>
  <c r="S67" i="9"/>
  <c r="U67" i="9"/>
  <c r="T67" i="9" s="1"/>
  <c r="V67" i="9"/>
  <c r="X67" i="9"/>
  <c r="W67" i="9" s="1"/>
  <c r="Y67" i="9"/>
  <c r="AA67" i="9"/>
  <c r="Z67" i="9" s="1"/>
  <c r="AB67" i="9"/>
  <c r="AD67" i="9"/>
  <c r="AC67" i="9" s="1"/>
  <c r="AE67" i="9"/>
  <c r="R68" i="9"/>
  <c r="Q68" i="9" s="1"/>
  <c r="S68" i="9"/>
  <c r="U68" i="9"/>
  <c r="T68" i="9" s="1"/>
  <c r="V68" i="9"/>
  <c r="X68" i="9"/>
  <c r="W68" i="9" s="1"/>
  <c r="Y68" i="9"/>
  <c r="AA68" i="9"/>
  <c r="Z68" i="9" s="1"/>
  <c r="AB68" i="9"/>
  <c r="AD68" i="9"/>
  <c r="AC68" i="9" s="1"/>
  <c r="AE68" i="9"/>
  <c r="R69" i="9"/>
  <c r="Q69" i="9" s="1"/>
  <c r="S69" i="9"/>
  <c r="U69" i="9"/>
  <c r="T69" i="9" s="1"/>
  <c r="V69" i="9"/>
  <c r="X69" i="9"/>
  <c r="W69" i="9" s="1"/>
  <c r="Y69" i="9"/>
  <c r="AA69" i="9"/>
  <c r="Z69" i="9" s="1"/>
  <c r="AB69" i="9"/>
  <c r="AD69" i="9"/>
  <c r="AC69" i="9" s="1"/>
  <c r="AE69" i="9"/>
  <c r="R70" i="9"/>
  <c r="Q70" i="9" s="1"/>
  <c r="S70" i="9"/>
  <c r="U70" i="9"/>
  <c r="T70" i="9" s="1"/>
  <c r="V70" i="9"/>
  <c r="X70" i="9"/>
  <c r="W70" i="9" s="1"/>
  <c r="Y70" i="9"/>
  <c r="AA70" i="9"/>
  <c r="Z70" i="9" s="1"/>
  <c r="AB70" i="9"/>
  <c r="AD70" i="9"/>
  <c r="AC70" i="9" s="1"/>
  <c r="AE70" i="9"/>
  <c r="R71" i="9"/>
  <c r="Q71" i="9" s="1"/>
  <c r="S71" i="9"/>
  <c r="U71" i="9"/>
  <c r="T71" i="9" s="1"/>
  <c r="V71" i="9"/>
  <c r="X71" i="9"/>
  <c r="W71" i="9" s="1"/>
  <c r="Y71" i="9"/>
  <c r="AA71" i="9"/>
  <c r="Z71" i="9" s="1"/>
  <c r="AB71" i="9"/>
  <c r="AD71" i="9"/>
  <c r="AC71" i="9" s="1"/>
  <c r="AE71" i="9"/>
  <c r="R72" i="9"/>
  <c r="Q72" i="9" s="1"/>
  <c r="S72" i="9"/>
  <c r="U72" i="9"/>
  <c r="T72" i="9" s="1"/>
  <c r="V72" i="9"/>
  <c r="X72" i="9"/>
  <c r="W72" i="9" s="1"/>
  <c r="Y72" i="9"/>
  <c r="AA72" i="9"/>
  <c r="Z72" i="9" s="1"/>
  <c r="AB72" i="9"/>
  <c r="AD72" i="9"/>
  <c r="AC72" i="9" s="1"/>
  <c r="AE72" i="9"/>
  <c r="R73" i="9"/>
  <c r="Q73" i="9" s="1"/>
  <c r="S73" i="9"/>
  <c r="U73" i="9"/>
  <c r="T73" i="9" s="1"/>
  <c r="V73" i="9"/>
  <c r="X73" i="9"/>
  <c r="W73" i="9" s="1"/>
  <c r="Y73" i="9"/>
  <c r="AA73" i="9"/>
  <c r="Z73" i="9" s="1"/>
  <c r="AB73" i="9"/>
  <c r="AD73" i="9"/>
  <c r="AC73" i="9" s="1"/>
  <c r="AE73" i="9"/>
  <c r="R74" i="9"/>
  <c r="Q74" i="9" s="1"/>
  <c r="S74" i="9"/>
  <c r="U74" i="9"/>
  <c r="T74" i="9" s="1"/>
  <c r="V74" i="9"/>
  <c r="X74" i="9"/>
  <c r="W74" i="9" s="1"/>
  <c r="Y74" i="9"/>
  <c r="AA74" i="9"/>
  <c r="Z74" i="9" s="1"/>
  <c r="AB74" i="9"/>
  <c r="AD74" i="9"/>
  <c r="AC74" i="9" s="1"/>
  <c r="AE74" i="9"/>
  <c r="R75" i="9"/>
  <c r="Q75" i="9" s="1"/>
  <c r="S75" i="9"/>
  <c r="U75" i="9"/>
  <c r="T75" i="9" s="1"/>
  <c r="V75" i="9"/>
  <c r="X75" i="9"/>
  <c r="W75" i="9" s="1"/>
  <c r="Y75" i="9"/>
  <c r="AA75" i="9"/>
  <c r="Z75" i="9" s="1"/>
  <c r="AB75" i="9"/>
  <c r="AD75" i="9"/>
  <c r="AC75" i="9" s="1"/>
  <c r="AE75" i="9"/>
  <c r="R76" i="9"/>
  <c r="Q76" i="9" s="1"/>
  <c r="S76" i="9"/>
  <c r="U76" i="9"/>
  <c r="T76" i="9" s="1"/>
  <c r="V76" i="9"/>
  <c r="X76" i="9"/>
  <c r="W76" i="9" s="1"/>
  <c r="Y76" i="9"/>
  <c r="AA76" i="9"/>
  <c r="Z76" i="9" s="1"/>
  <c r="AB76" i="9"/>
  <c r="AD76" i="9"/>
  <c r="AC76" i="9" s="1"/>
  <c r="AE76" i="9"/>
  <c r="R77" i="9"/>
  <c r="Q77" i="9" s="1"/>
  <c r="S77" i="9"/>
  <c r="U77" i="9"/>
  <c r="T77" i="9" s="1"/>
  <c r="V77" i="9"/>
  <c r="X77" i="9"/>
  <c r="W77" i="9" s="1"/>
  <c r="Y77" i="9"/>
  <c r="AA77" i="9"/>
  <c r="Z77" i="9" s="1"/>
  <c r="AB77" i="9"/>
  <c r="AD77" i="9"/>
  <c r="AC77" i="9" s="1"/>
  <c r="AE77" i="9"/>
  <c r="R78" i="9"/>
  <c r="Q78" i="9" s="1"/>
  <c r="S78" i="9"/>
  <c r="U78" i="9"/>
  <c r="T78" i="9" s="1"/>
  <c r="V78" i="9"/>
  <c r="X78" i="9"/>
  <c r="W78" i="9" s="1"/>
  <c r="Y78" i="9"/>
  <c r="AA78" i="9"/>
  <c r="Z78" i="9" s="1"/>
  <c r="AB78" i="9"/>
  <c r="AD78" i="9"/>
  <c r="AC78" i="9" s="1"/>
  <c r="AE78" i="9"/>
  <c r="R79" i="9"/>
  <c r="Q79" i="9" s="1"/>
  <c r="S79" i="9"/>
  <c r="U79" i="9"/>
  <c r="T79" i="9" s="1"/>
  <c r="V79" i="9"/>
  <c r="X79" i="9"/>
  <c r="W79" i="9" s="1"/>
  <c r="Y79" i="9"/>
  <c r="AA79" i="9"/>
  <c r="Z79" i="9" s="1"/>
  <c r="AB79" i="9"/>
  <c r="AD79" i="9"/>
  <c r="AC79" i="9" s="1"/>
  <c r="AE79" i="9"/>
  <c r="R80" i="9"/>
  <c r="Q80" i="9" s="1"/>
  <c r="S80" i="9"/>
  <c r="U80" i="9"/>
  <c r="T80" i="9" s="1"/>
  <c r="V80" i="9"/>
  <c r="X80" i="9"/>
  <c r="W80" i="9" s="1"/>
  <c r="Y80" i="9"/>
  <c r="AA80" i="9"/>
  <c r="Z80" i="9" s="1"/>
  <c r="AB80" i="9"/>
  <c r="AD80" i="9"/>
  <c r="AC80" i="9" s="1"/>
  <c r="AE80" i="9"/>
  <c r="R81" i="9"/>
  <c r="Q81" i="9" s="1"/>
  <c r="S81" i="9"/>
  <c r="U81" i="9"/>
  <c r="T81" i="9" s="1"/>
  <c r="V81" i="9"/>
  <c r="X81" i="9"/>
  <c r="W81" i="9" s="1"/>
  <c r="Y81" i="9"/>
  <c r="AA81" i="9"/>
  <c r="Z81" i="9" s="1"/>
  <c r="AB81" i="9"/>
  <c r="AD81" i="9"/>
  <c r="AC81" i="9" s="1"/>
  <c r="AE81" i="9"/>
  <c r="R82" i="9"/>
  <c r="Q82" i="9" s="1"/>
  <c r="S82" i="9"/>
  <c r="U82" i="9"/>
  <c r="T82" i="9" s="1"/>
  <c r="V82" i="9"/>
  <c r="X82" i="9"/>
  <c r="W82" i="9" s="1"/>
  <c r="Y82" i="9"/>
  <c r="AA82" i="9"/>
  <c r="Z82" i="9" s="1"/>
  <c r="AB82" i="9"/>
  <c r="AD82" i="9"/>
  <c r="AC82" i="9" s="1"/>
  <c r="AE82" i="9"/>
  <c r="R83" i="9"/>
  <c r="Q83" i="9" s="1"/>
  <c r="S83" i="9"/>
  <c r="U83" i="9"/>
  <c r="T83" i="9" s="1"/>
  <c r="V83" i="9"/>
  <c r="X83" i="9"/>
  <c r="W83" i="9" s="1"/>
  <c r="Y83" i="9"/>
  <c r="AA83" i="9"/>
  <c r="Z83" i="9" s="1"/>
  <c r="AB83" i="9"/>
  <c r="AD83" i="9"/>
  <c r="AC83" i="9" s="1"/>
  <c r="AE83" i="9"/>
  <c r="R84" i="9"/>
  <c r="Q84" i="9" s="1"/>
  <c r="S84" i="9"/>
  <c r="U84" i="9"/>
  <c r="T84" i="9" s="1"/>
  <c r="V84" i="9"/>
  <c r="X84" i="9"/>
  <c r="W84" i="9" s="1"/>
  <c r="Y84" i="9"/>
  <c r="AA84" i="9"/>
  <c r="Z84" i="9" s="1"/>
  <c r="AB84" i="9"/>
  <c r="AD84" i="9"/>
  <c r="AC84" i="9" s="1"/>
  <c r="AE84" i="9"/>
  <c r="R85" i="9"/>
  <c r="Q85" i="9" s="1"/>
  <c r="S85" i="9"/>
  <c r="U85" i="9"/>
  <c r="T85" i="9" s="1"/>
  <c r="V85" i="9"/>
  <c r="X85" i="9"/>
  <c r="W85" i="9" s="1"/>
  <c r="Y85" i="9"/>
  <c r="AA85" i="9"/>
  <c r="Z85" i="9" s="1"/>
  <c r="AB85" i="9"/>
  <c r="AD85" i="9"/>
  <c r="AC85" i="9" s="1"/>
  <c r="AE85" i="9"/>
  <c r="R86" i="9"/>
  <c r="Q86" i="9" s="1"/>
  <c r="S86" i="9"/>
  <c r="U86" i="9"/>
  <c r="T86" i="9" s="1"/>
  <c r="V86" i="9"/>
  <c r="X86" i="9"/>
  <c r="W86" i="9" s="1"/>
  <c r="Y86" i="9"/>
  <c r="AA86" i="9"/>
  <c r="Z86" i="9" s="1"/>
  <c r="AB86" i="9"/>
  <c r="AD86" i="9"/>
  <c r="AC86" i="9" s="1"/>
  <c r="AE86" i="9"/>
  <c r="R87" i="9"/>
  <c r="Q87" i="9" s="1"/>
  <c r="S87" i="9"/>
  <c r="U87" i="9"/>
  <c r="T87" i="9" s="1"/>
  <c r="V87" i="9"/>
  <c r="X87" i="9"/>
  <c r="W87" i="9" s="1"/>
  <c r="Y87" i="9"/>
  <c r="AA87" i="9"/>
  <c r="Z87" i="9" s="1"/>
  <c r="AB87" i="9"/>
  <c r="AD87" i="9"/>
  <c r="AC87" i="9" s="1"/>
  <c r="AE87" i="9"/>
  <c r="R88" i="9"/>
  <c r="Q88" i="9" s="1"/>
  <c r="S88" i="9"/>
  <c r="U88" i="9"/>
  <c r="T88" i="9" s="1"/>
  <c r="V88" i="9"/>
  <c r="X88" i="9"/>
  <c r="W88" i="9" s="1"/>
  <c r="Y88" i="9"/>
  <c r="AA88" i="9"/>
  <c r="Z88" i="9" s="1"/>
  <c r="AB88" i="9"/>
  <c r="AD88" i="9"/>
  <c r="AC88" i="9" s="1"/>
  <c r="AE88" i="9"/>
  <c r="R89" i="9"/>
  <c r="Q89" i="9" s="1"/>
  <c r="S89" i="9"/>
  <c r="U89" i="9"/>
  <c r="T89" i="9" s="1"/>
  <c r="V89" i="9"/>
  <c r="X89" i="9"/>
  <c r="W89" i="9" s="1"/>
  <c r="Y89" i="9"/>
  <c r="AA89" i="9"/>
  <c r="Z89" i="9" s="1"/>
  <c r="AB89" i="9"/>
  <c r="AD89" i="9"/>
  <c r="AC89" i="9" s="1"/>
  <c r="AE89" i="9"/>
  <c r="R90" i="9"/>
  <c r="Q90" i="9" s="1"/>
  <c r="S90" i="9"/>
  <c r="U90" i="9"/>
  <c r="T90" i="9" s="1"/>
  <c r="V90" i="9"/>
  <c r="X90" i="9"/>
  <c r="W90" i="9" s="1"/>
  <c r="Y90" i="9"/>
  <c r="AA90" i="9"/>
  <c r="Z90" i="9" s="1"/>
  <c r="AB90" i="9"/>
  <c r="AD90" i="9"/>
  <c r="AC90" i="9" s="1"/>
  <c r="AE90" i="9"/>
  <c r="R91" i="9"/>
  <c r="Q91" i="9" s="1"/>
  <c r="S91" i="9"/>
  <c r="U91" i="9"/>
  <c r="T91" i="9" s="1"/>
  <c r="V91" i="9"/>
  <c r="X91" i="9"/>
  <c r="W91" i="9" s="1"/>
  <c r="Y91" i="9"/>
  <c r="AA91" i="9"/>
  <c r="Z91" i="9" s="1"/>
  <c r="AB91" i="9"/>
  <c r="AD91" i="9"/>
  <c r="AC91" i="9" s="1"/>
  <c r="AE91" i="9"/>
  <c r="R92" i="9"/>
  <c r="Q92" i="9" s="1"/>
  <c r="S92" i="9"/>
  <c r="U92" i="9"/>
  <c r="T92" i="9" s="1"/>
  <c r="V92" i="9"/>
  <c r="X92" i="9"/>
  <c r="W92" i="9" s="1"/>
  <c r="Y92" i="9"/>
  <c r="AA92" i="9"/>
  <c r="Z92" i="9" s="1"/>
  <c r="AB92" i="9"/>
  <c r="AD92" i="9"/>
  <c r="AC92" i="9" s="1"/>
  <c r="AE92" i="9"/>
  <c r="R93" i="9"/>
  <c r="Q93" i="9" s="1"/>
  <c r="S93" i="9"/>
  <c r="U93" i="9"/>
  <c r="T93" i="9" s="1"/>
  <c r="V93" i="9"/>
  <c r="X93" i="9"/>
  <c r="W93" i="9" s="1"/>
  <c r="Y93" i="9"/>
  <c r="AA93" i="9"/>
  <c r="Z93" i="9" s="1"/>
  <c r="AB93" i="9"/>
  <c r="AD93" i="9"/>
  <c r="AC93" i="9" s="1"/>
  <c r="AE93" i="9"/>
  <c r="R94" i="9"/>
  <c r="Q94" i="9" s="1"/>
  <c r="S94" i="9"/>
  <c r="U94" i="9"/>
  <c r="T94" i="9" s="1"/>
  <c r="V94" i="9"/>
  <c r="X94" i="9"/>
  <c r="W94" i="9" s="1"/>
  <c r="Y94" i="9"/>
  <c r="AA94" i="9"/>
  <c r="Z94" i="9" s="1"/>
  <c r="AB94" i="9"/>
  <c r="AD94" i="9"/>
  <c r="AC94" i="9" s="1"/>
  <c r="AE94" i="9"/>
  <c r="R95" i="9"/>
  <c r="Q95" i="9" s="1"/>
  <c r="S95" i="9"/>
  <c r="U95" i="9"/>
  <c r="T95" i="9" s="1"/>
  <c r="V95" i="9"/>
  <c r="X95" i="9"/>
  <c r="W95" i="9" s="1"/>
  <c r="Y95" i="9"/>
  <c r="AA95" i="9"/>
  <c r="Z95" i="9" s="1"/>
  <c r="AB95" i="9"/>
  <c r="AD95" i="9"/>
  <c r="AC95" i="9" s="1"/>
  <c r="AE95" i="9"/>
  <c r="R96" i="9"/>
  <c r="Q96" i="9" s="1"/>
  <c r="S96" i="9"/>
  <c r="U96" i="9"/>
  <c r="T96" i="9" s="1"/>
  <c r="V96" i="9"/>
  <c r="X96" i="9"/>
  <c r="W96" i="9" s="1"/>
  <c r="Y96" i="9"/>
  <c r="AA96" i="9"/>
  <c r="Z96" i="9" s="1"/>
  <c r="AB96" i="9"/>
  <c r="AD96" i="9"/>
  <c r="AC96" i="9" s="1"/>
  <c r="AE96" i="9"/>
  <c r="R97" i="9"/>
  <c r="Q97" i="9" s="1"/>
  <c r="S97" i="9"/>
  <c r="U97" i="9"/>
  <c r="T97" i="9" s="1"/>
  <c r="V97" i="9"/>
  <c r="X97" i="9"/>
  <c r="W97" i="9" s="1"/>
  <c r="Y97" i="9"/>
  <c r="AA97" i="9"/>
  <c r="Z97" i="9" s="1"/>
  <c r="AB97" i="9"/>
  <c r="AD97" i="9"/>
  <c r="AC97" i="9" s="1"/>
  <c r="AE97" i="9"/>
  <c r="R98" i="9"/>
  <c r="Q98" i="9" s="1"/>
  <c r="S98" i="9"/>
  <c r="U98" i="9"/>
  <c r="T98" i="9" s="1"/>
  <c r="V98" i="9"/>
  <c r="X98" i="9"/>
  <c r="W98" i="9" s="1"/>
  <c r="Y98" i="9"/>
  <c r="AA98" i="9"/>
  <c r="Z98" i="9" s="1"/>
  <c r="AB98" i="9"/>
  <c r="AD98" i="9"/>
  <c r="AC98" i="9" s="1"/>
  <c r="AE98" i="9"/>
  <c r="R99" i="9"/>
  <c r="Q99" i="9" s="1"/>
  <c r="S99" i="9"/>
  <c r="U99" i="9"/>
  <c r="T99" i="9" s="1"/>
  <c r="V99" i="9"/>
  <c r="X99" i="9"/>
  <c r="W99" i="9" s="1"/>
  <c r="Y99" i="9"/>
  <c r="AA99" i="9"/>
  <c r="Z99" i="9" s="1"/>
  <c r="AB99" i="9"/>
  <c r="AD99" i="9"/>
  <c r="AC99" i="9" s="1"/>
  <c r="AE99" i="9"/>
  <c r="R100" i="9"/>
  <c r="Q100" i="9" s="1"/>
  <c r="S100" i="9"/>
  <c r="U100" i="9"/>
  <c r="T100" i="9" s="1"/>
  <c r="V100" i="9"/>
  <c r="X100" i="9"/>
  <c r="W100" i="9" s="1"/>
  <c r="Y100" i="9"/>
  <c r="AA100" i="9"/>
  <c r="Z100" i="9" s="1"/>
  <c r="AB100" i="9"/>
  <c r="AD100" i="9"/>
  <c r="AC100" i="9" s="1"/>
  <c r="AE100" i="9"/>
  <c r="R101" i="9"/>
  <c r="Q101" i="9" s="1"/>
  <c r="S101" i="9"/>
  <c r="U101" i="9"/>
  <c r="T101" i="9" s="1"/>
  <c r="V101" i="9"/>
  <c r="X101" i="9"/>
  <c r="W101" i="9" s="1"/>
  <c r="Y101" i="9"/>
  <c r="AA101" i="9"/>
  <c r="Z101" i="9" s="1"/>
  <c r="AB101" i="9"/>
  <c r="AD101" i="9"/>
  <c r="AC101" i="9" s="1"/>
  <c r="AE101" i="9"/>
  <c r="R102" i="9"/>
  <c r="Q102" i="9" s="1"/>
  <c r="S102" i="9"/>
  <c r="U102" i="9"/>
  <c r="T102" i="9" s="1"/>
  <c r="V102" i="9"/>
  <c r="X102" i="9"/>
  <c r="W102" i="9" s="1"/>
  <c r="Y102" i="9"/>
  <c r="AA102" i="9"/>
  <c r="Z102" i="9" s="1"/>
  <c r="AB102" i="9"/>
  <c r="AD102" i="9"/>
  <c r="AC102" i="9" s="1"/>
  <c r="AE102" i="9"/>
  <c r="R103" i="9"/>
  <c r="Q103" i="9" s="1"/>
  <c r="S103" i="9"/>
  <c r="U103" i="9"/>
  <c r="T103" i="9" s="1"/>
  <c r="V103" i="9"/>
  <c r="X103" i="9"/>
  <c r="W103" i="9" s="1"/>
  <c r="Y103" i="9"/>
  <c r="AA103" i="9"/>
  <c r="Z103" i="9" s="1"/>
  <c r="AB103" i="9"/>
  <c r="AD103" i="9"/>
  <c r="AC103" i="9" s="1"/>
  <c r="AE103" i="9"/>
  <c r="R104" i="9"/>
  <c r="Q104" i="9" s="1"/>
  <c r="S104" i="9"/>
  <c r="U104" i="9"/>
  <c r="T104" i="9" s="1"/>
  <c r="V104" i="9"/>
  <c r="X104" i="9"/>
  <c r="W104" i="9" s="1"/>
  <c r="Y104" i="9"/>
  <c r="AA104" i="9"/>
  <c r="Z104" i="9" s="1"/>
  <c r="AB104" i="9"/>
  <c r="AD104" i="9"/>
  <c r="AC104" i="9" s="1"/>
  <c r="AE104" i="9"/>
  <c r="R105" i="9"/>
  <c r="Q105" i="9" s="1"/>
  <c r="S105" i="9"/>
  <c r="U105" i="9"/>
  <c r="T105" i="9" s="1"/>
  <c r="V105" i="9"/>
  <c r="X105" i="9"/>
  <c r="W105" i="9" s="1"/>
  <c r="Y105" i="9"/>
  <c r="AA105" i="9"/>
  <c r="Z105" i="9" s="1"/>
  <c r="AB105" i="9"/>
  <c r="AD105" i="9"/>
  <c r="AC105" i="9" s="1"/>
  <c r="AE105" i="9"/>
  <c r="R106" i="9"/>
  <c r="Q106" i="9" s="1"/>
  <c r="S106" i="9"/>
  <c r="U106" i="9"/>
  <c r="T106" i="9" s="1"/>
  <c r="V106" i="9"/>
  <c r="X106" i="9"/>
  <c r="W106" i="9" s="1"/>
  <c r="Y106" i="9"/>
  <c r="AA106" i="9"/>
  <c r="Z106" i="9" s="1"/>
  <c r="AB106" i="9"/>
  <c r="AD106" i="9"/>
  <c r="AC106" i="9" s="1"/>
  <c r="AE106" i="9"/>
  <c r="R107" i="9"/>
  <c r="Q107" i="9" s="1"/>
  <c r="S107" i="9"/>
  <c r="U107" i="9"/>
  <c r="T107" i="9" s="1"/>
  <c r="V107" i="9"/>
  <c r="X107" i="9"/>
  <c r="W107" i="9" s="1"/>
  <c r="Y107" i="9"/>
  <c r="AA107" i="9"/>
  <c r="Z107" i="9" s="1"/>
  <c r="AB107" i="9"/>
  <c r="AD107" i="9"/>
  <c r="AC107" i="9" s="1"/>
  <c r="AE107" i="9"/>
  <c r="R108" i="9"/>
  <c r="Q108" i="9" s="1"/>
  <c r="S108" i="9"/>
  <c r="U108" i="9"/>
  <c r="T108" i="9" s="1"/>
  <c r="V108" i="9"/>
  <c r="X108" i="9"/>
  <c r="W108" i="9" s="1"/>
  <c r="Y108" i="9"/>
  <c r="AA108" i="9"/>
  <c r="Z108" i="9" s="1"/>
  <c r="AB108" i="9"/>
  <c r="AD108" i="9"/>
  <c r="AC108" i="9" s="1"/>
  <c r="AE108" i="9"/>
  <c r="R109" i="9"/>
  <c r="Q109" i="9" s="1"/>
  <c r="S109" i="9"/>
  <c r="U109" i="9"/>
  <c r="T109" i="9" s="1"/>
  <c r="V109" i="9"/>
  <c r="X109" i="9"/>
  <c r="W109" i="9" s="1"/>
  <c r="Y109" i="9"/>
  <c r="AA109" i="9"/>
  <c r="Z109" i="9" s="1"/>
  <c r="AB109" i="9"/>
  <c r="AD109" i="9"/>
  <c r="AC109" i="9" s="1"/>
  <c r="AE109" i="9"/>
  <c r="R110" i="9"/>
  <c r="Q110" i="9" s="1"/>
  <c r="S110" i="9"/>
  <c r="U110" i="9"/>
  <c r="T110" i="9" s="1"/>
  <c r="V110" i="9"/>
  <c r="X110" i="9"/>
  <c r="W110" i="9" s="1"/>
  <c r="Y110" i="9"/>
  <c r="AA110" i="9"/>
  <c r="Z110" i="9" s="1"/>
  <c r="AB110" i="9"/>
  <c r="AD110" i="9"/>
  <c r="AC110" i="9" s="1"/>
  <c r="AE110" i="9"/>
  <c r="R111" i="9"/>
  <c r="Q111" i="9" s="1"/>
  <c r="S111" i="9"/>
  <c r="U111" i="9"/>
  <c r="T111" i="9" s="1"/>
  <c r="V111" i="9"/>
  <c r="X111" i="9"/>
  <c r="W111" i="9" s="1"/>
  <c r="Y111" i="9"/>
  <c r="AA111" i="9"/>
  <c r="Z111" i="9" s="1"/>
  <c r="AB111" i="9"/>
  <c r="AD111" i="9"/>
  <c r="AC111" i="9" s="1"/>
  <c r="AE111" i="9"/>
  <c r="R112" i="9"/>
  <c r="Q112" i="9" s="1"/>
  <c r="S112" i="9"/>
  <c r="U112" i="9"/>
  <c r="T112" i="9" s="1"/>
  <c r="V112" i="9"/>
  <c r="X112" i="9"/>
  <c r="W112" i="9" s="1"/>
  <c r="Y112" i="9"/>
  <c r="AA112" i="9"/>
  <c r="Z112" i="9" s="1"/>
  <c r="AB112" i="9"/>
  <c r="AD112" i="9"/>
  <c r="AC112" i="9" s="1"/>
  <c r="AE112" i="9"/>
  <c r="R113" i="9"/>
  <c r="Q113" i="9" s="1"/>
  <c r="S113" i="9"/>
  <c r="U113" i="9"/>
  <c r="T113" i="9" s="1"/>
  <c r="V113" i="9"/>
  <c r="X113" i="9"/>
  <c r="W113" i="9" s="1"/>
  <c r="Y113" i="9"/>
  <c r="AA113" i="9"/>
  <c r="Z113" i="9" s="1"/>
  <c r="AB113" i="9"/>
  <c r="AD113" i="9"/>
  <c r="AC113" i="9" s="1"/>
  <c r="AE113" i="9"/>
  <c r="R114" i="9"/>
  <c r="Q114" i="9" s="1"/>
  <c r="S114" i="9"/>
  <c r="U114" i="9"/>
  <c r="T114" i="9" s="1"/>
  <c r="V114" i="9"/>
  <c r="X114" i="9"/>
  <c r="W114" i="9" s="1"/>
  <c r="Y114" i="9"/>
  <c r="AA114" i="9"/>
  <c r="Z114" i="9" s="1"/>
  <c r="AB114" i="9"/>
  <c r="AD114" i="9"/>
  <c r="AC114" i="9" s="1"/>
  <c r="AE114" i="9"/>
  <c r="R115" i="9"/>
  <c r="Q115" i="9" s="1"/>
  <c r="S115" i="9"/>
  <c r="U115" i="9"/>
  <c r="T115" i="9" s="1"/>
  <c r="V115" i="9"/>
  <c r="X115" i="9"/>
  <c r="W115" i="9" s="1"/>
  <c r="Y115" i="9"/>
  <c r="AA115" i="9"/>
  <c r="Z115" i="9" s="1"/>
  <c r="AB115" i="9"/>
  <c r="AD115" i="9"/>
  <c r="AC115" i="9" s="1"/>
  <c r="AE115" i="9"/>
  <c r="R116" i="9"/>
  <c r="Q116" i="9" s="1"/>
  <c r="S116" i="9"/>
  <c r="U116" i="9"/>
  <c r="T116" i="9" s="1"/>
  <c r="V116" i="9"/>
  <c r="X116" i="9"/>
  <c r="W116" i="9" s="1"/>
  <c r="Y116" i="9"/>
  <c r="AA116" i="9"/>
  <c r="Z116" i="9" s="1"/>
  <c r="AB116" i="9"/>
  <c r="AD116" i="9"/>
  <c r="AC116" i="9" s="1"/>
  <c r="AE116" i="9"/>
  <c r="R117" i="9"/>
  <c r="Q117" i="9" s="1"/>
  <c r="S117" i="9"/>
  <c r="U117" i="9"/>
  <c r="T117" i="9" s="1"/>
  <c r="V117" i="9"/>
  <c r="X117" i="9"/>
  <c r="W117" i="9" s="1"/>
  <c r="Y117" i="9"/>
  <c r="AA117" i="9"/>
  <c r="Z117" i="9" s="1"/>
  <c r="AB117" i="9"/>
  <c r="AD117" i="9"/>
  <c r="AC117" i="9" s="1"/>
  <c r="AE117" i="9"/>
  <c r="R118" i="9"/>
  <c r="Q118" i="9" s="1"/>
  <c r="S118" i="9"/>
  <c r="U118" i="9"/>
  <c r="T118" i="9" s="1"/>
  <c r="V118" i="9"/>
  <c r="X118" i="9"/>
  <c r="W118" i="9" s="1"/>
  <c r="Y118" i="9"/>
  <c r="AA118" i="9"/>
  <c r="Z118" i="9" s="1"/>
  <c r="AB118" i="9"/>
  <c r="AD118" i="9"/>
  <c r="AC118" i="9" s="1"/>
  <c r="AE118" i="9"/>
  <c r="R119" i="9"/>
  <c r="Q119" i="9" s="1"/>
  <c r="S119" i="9"/>
  <c r="U119" i="9"/>
  <c r="T119" i="9" s="1"/>
  <c r="V119" i="9"/>
  <c r="X119" i="9"/>
  <c r="W119" i="9" s="1"/>
  <c r="Y119" i="9"/>
  <c r="AA119" i="9"/>
  <c r="Z119" i="9" s="1"/>
  <c r="AB119" i="9"/>
  <c r="AD119" i="9"/>
  <c r="AC119" i="9" s="1"/>
  <c r="AE119" i="9"/>
  <c r="R120" i="9"/>
  <c r="Q120" i="9" s="1"/>
  <c r="S120" i="9"/>
  <c r="U120" i="9"/>
  <c r="T120" i="9" s="1"/>
  <c r="V120" i="9"/>
  <c r="X120" i="9"/>
  <c r="W120" i="9" s="1"/>
  <c r="Y120" i="9"/>
  <c r="AA120" i="9"/>
  <c r="Z120" i="9" s="1"/>
  <c r="AB120" i="9"/>
  <c r="AD120" i="9"/>
  <c r="AC120" i="9" s="1"/>
  <c r="AE120" i="9"/>
  <c r="R121" i="9"/>
  <c r="Q121" i="9" s="1"/>
  <c r="S121" i="9"/>
  <c r="U121" i="9"/>
  <c r="T121" i="9" s="1"/>
  <c r="V121" i="9"/>
  <c r="X121" i="9"/>
  <c r="W121" i="9" s="1"/>
  <c r="Y121" i="9"/>
  <c r="AA121" i="9"/>
  <c r="Z121" i="9" s="1"/>
  <c r="AB121" i="9"/>
  <c r="AD121" i="9"/>
  <c r="AC121" i="9" s="1"/>
  <c r="AE121" i="9"/>
  <c r="R122" i="9"/>
  <c r="Q122" i="9" s="1"/>
  <c r="S122" i="9"/>
  <c r="U122" i="9"/>
  <c r="T122" i="9" s="1"/>
  <c r="V122" i="9"/>
  <c r="X122" i="9"/>
  <c r="W122" i="9" s="1"/>
  <c r="Y122" i="9"/>
  <c r="AA122" i="9"/>
  <c r="Z122" i="9" s="1"/>
  <c r="AB122" i="9"/>
  <c r="AD122" i="9"/>
  <c r="AC122" i="9" s="1"/>
  <c r="AE122" i="9"/>
  <c r="R123" i="9"/>
  <c r="Q123" i="9" s="1"/>
  <c r="S123" i="9"/>
  <c r="U123" i="9"/>
  <c r="T123" i="9" s="1"/>
  <c r="V123" i="9"/>
  <c r="X123" i="9"/>
  <c r="W123" i="9" s="1"/>
  <c r="Y123" i="9"/>
  <c r="AA123" i="9"/>
  <c r="Z123" i="9" s="1"/>
  <c r="AB123" i="9"/>
  <c r="AD123" i="9"/>
  <c r="AC123" i="9" s="1"/>
  <c r="AE123" i="9"/>
  <c r="R124" i="9"/>
  <c r="Q124" i="9" s="1"/>
  <c r="S124" i="9"/>
  <c r="U124" i="9"/>
  <c r="T124" i="9" s="1"/>
  <c r="V124" i="9"/>
  <c r="X124" i="9"/>
  <c r="W124" i="9" s="1"/>
  <c r="Y124" i="9"/>
  <c r="AA124" i="9"/>
  <c r="Z124" i="9" s="1"/>
  <c r="AB124" i="9"/>
  <c r="AD124" i="9"/>
  <c r="AC124" i="9" s="1"/>
  <c r="AE124" i="9"/>
  <c r="R125" i="9"/>
  <c r="Q125" i="9" s="1"/>
  <c r="S125" i="9"/>
  <c r="U125" i="9"/>
  <c r="T125" i="9" s="1"/>
  <c r="V125" i="9"/>
  <c r="X125" i="9"/>
  <c r="W125" i="9" s="1"/>
  <c r="Y125" i="9"/>
  <c r="AA125" i="9"/>
  <c r="Z125" i="9" s="1"/>
  <c r="AB125" i="9"/>
  <c r="AD125" i="9"/>
  <c r="AC125" i="9" s="1"/>
  <c r="AE125" i="9"/>
  <c r="R126" i="9"/>
  <c r="Q126" i="9" s="1"/>
  <c r="S126" i="9"/>
  <c r="U126" i="9"/>
  <c r="T126" i="9" s="1"/>
  <c r="V126" i="9"/>
  <c r="X126" i="9"/>
  <c r="W126" i="9" s="1"/>
  <c r="Y126" i="9"/>
  <c r="AA126" i="9"/>
  <c r="Z126" i="9" s="1"/>
  <c r="AB126" i="9"/>
  <c r="AD126" i="9"/>
  <c r="AC126" i="9" s="1"/>
  <c r="AE126" i="9"/>
  <c r="R127" i="9"/>
  <c r="Q127" i="9" s="1"/>
  <c r="S127" i="9"/>
  <c r="U127" i="9"/>
  <c r="T127" i="9" s="1"/>
  <c r="V127" i="9"/>
  <c r="X127" i="9"/>
  <c r="W127" i="9" s="1"/>
  <c r="Y127" i="9"/>
  <c r="AA127" i="9"/>
  <c r="Z127" i="9" s="1"/>
  <c r="AB127" i="9"/>
  <c r="AD127" i="9"/>
  <c r="AC127" i="9" s="1"/>
  <c r="AE127" i="9"/>
  <c r="R128" i="9"/>
  <c r="Q128" i="9" s="1"/>
  <c r="S128" i="9"/>
  <c r="U128" i="9"/>
  <c r="T128" i="9" s="1"/>
  <c r="V128" i="9"/>
  <c r="X128" i="9"/>
  <c r="W128" i="9" s="1"/>
  <c r="Y128" i="9"/>
  <c r="AA128" i="9"/>
  <c r="Z128" i="9" s="1"/>
  <c r="AB128" i="9"/>
  <c r="AD128" i="9"/>
  <c r="AC128" i="9" s="1"/>
  <c r="AE128" i="9"/>
  <c r="R129" i="9"/>
  <c r="Q129" i="9" s="1"/>
  <c r="S129" i="9"/>
  <c r="U129" i="9"/>
  <c r="T129" i="9" s="1"/>
  <c r="V129" i="9"/>
  <c r="X129" i="9"/>
  <c r="W129" i="9" s="1"/>
  <c r="Y129" i="9"/>
  <c r="AA129" i="9"/>
  <c r="Z129" i="9" s="1"/>
  <c r="AB129" i="9"/>
  <c r="AD129" i="9"/>
  <c r="AC129" i="9" s="1"/>
  <c r="AE129" i="9"/>
  <c r="R130" i="9"/>
  <c r="Q130" i="9" s="1"/>
  <c r="S130" i="9"/>
  <c r="U130" i="9"/>
  <c r="T130" i="9" s="1"/>
  <c r="V130" i="9"/>
  <c r="X130" i="9"/>
  <c r="W130" i="9" s="1"/>
  <c r="Y130" i="9"/>
  <c r="AA130" i="9"/>
  <c r="Z130" i="9" s="1"/>
  <c r="AB130" i="9"/>
  <c r="AD130" i="9"/>
  <c r="AC130" i="9" s="1"/>
  <c r="AE130" i="9"/>
  <c r="R131" i="9"/>
  <c r="Q131" i="9" s="1"/>
  <c r="S131" i="9"/>
  <c r="U131" i="9"/>
  <c r="T131" i="9" s="1"/>
  <c r="V131" i="9"/>
  <c r="X131" i="9"/>
  <c r="W131" i="9" s="1"/>
  <c r="Y131" i="9"/>
  <c r="AA131" i="9"/>
  <c r="Z131" i="9" s="1"/>
  <c r="AB131" i="9"/>
  <c r="AD131" i="9"/>
  <c r="AC131" i="9" s="1"/>
  <c r="AE131" i="9"/>
  <c r="R132" i="9"/>
  <c r="Q132" i="9" s="1"/>
  <c r="S132" i="9"/>
  <c r="U132" i="9"/>
  <c r="T132" i="9" s="1"/>
  <c r="V132" i="9"/>
  <c r="X132" i="9"/>
  <c r="W132" i="9" s="1"/>
  <c r="Y132" i="9"/>
  <c r="AA132" i="9"/>
  <c r="Z132" i="9" s="1"/>
  <c r="AB132" i="9"/>
  <c r="AD132" i="9"/>
  <c r="AC132" i="9" s="1"/>
  <c r="AE132" i="9"/>
  <c r="R133" i="9"/>
  <c r="Q133" i="9" s="1"/>
  <c r="S133" i="9"/>
  <c r="U133" i="9"/>
  <c r="T133" i="9" s="1"/>
  <c r="V133" i="9"/>
  <c r="X133" i="9"/>
  <c r="W133" i="9" s="1"/>
  <c r="Y133" i="9"/>
  <c r="AA133" i="9"/>
  <c r="Z133" i="9" s="1"/>
  <c r="AB133" i="9"/>
  <c r="AD133" i="9"/>
  <c r="AC133" i="9" s="1"/>
  <c r="AE133" i="9"/>
  <c r="R134" i="9"/>
  <c r="Q134" i="9" s="1"/>
  <c r="S134" i="9"/>
  <c r="U134" i="9"/>
  <c r="T134" i="9" s="1"/>
  <c r="V134" i="9"/>
  <c r="X134" i="9"/>
  <c r="W134" i="9" s="1"/>
  <c r="Y134" i="9"/>
  <c r="AA134" i="9"/>
  <c r="Z134" i="9" s="1"/>
  <c r="AB134" i="9"/>
  <c r="AD134" i="9"/>
  <c r="AC134" i="9" s="1"/>
  <c r="AE134" i="9"/>
  <c r="R135" i="9"/>
  <c r="Q135" i="9" s="1"/>
  <c r="S135" i="9"/>
  <c r="U135" i="9"/>
  <c r="T135" i="9" s="1"/>
  <c r="V135" i="9"/>
  <c r="X135" i="9"/>
  <c r="W135" i="9" s="1"/>
  <c r="Y135" i="9"/>
  <c r="AA135" i="9"/>
  <c r="Z135" i="9" s="1"/>
  <c r="AB135" i="9"/>
  <c r="AD135" i="9"/>
  <c r="AC135" i="9" s="1"/>
  <c r="AE135" i="9"/>
  <c r="R136" i="9"/>
  <c r="Q136" i="9" s="1"/>
  <c r="S136" i="9"/>
  <c r="U136" i="9"/>
  <c r="T136" i="9" s="1"/>
  <c r="V136" i="9"/>
  <c r="X136" i="9"/>
  <c r="W136" i="9" s="1"/>
  <c r="Y136" i="9"/>
  <c r="AA136" i="9"/>
  <c r="Z136" i="9" s="1"/>
  <c r="AB136" i="9"/>
  <c r="AD136" i="9"/>
  <c r="AC136" i="9" s="1"/>
  <c r="AE136" i="9"/>
  <c r="R137" i="9"/>
  <c r="Q137" i="9" s="1"/>
  <c r="S137" i="9"/>
  <c r="U137" i="9"/>
  <c r="T137" i="9" s="1"/>
  <c r="V137" i="9"/>
  <c r="X137" i="9"/>
  <c r="W137" i="9" s="1"/>
  <c r="Y137" i="9"/>
  <c r="AA137" i="9"/>
  <c r="Z137" i="9" s="1"/>
  <c r="AB137" i="9"/>
  <c r="AD137" i="9"/>
  <c r="AC137" i="9" s="1"/>
  <c r="AE137" i="9"/>
  <c r="R138" i="9"/>
  <c r="Q138" i="9" s="1"/>
  <c r="S138" i="9"/>
  <c r="U138" i="9"/>
  <c r="T138" i="9" s="1"/>
  <c r="V138" i="9"/>
  <c r="X138" i="9"/>
  <c r="W138" i="9" s="1"/>
  <c r="Y138" i="9"/>
  <c r="AA138" i="9"/>
  <c r="Z138" i="9" s="1"/>
  <c r="AB138" i="9"/>
  <c r="AD138" i="9"/>
  <c r="AC138" i="9" s="1"/>
  <c r="AE138" i="9"/>
  <c r="R139" i="9"/>
  <c r="Q139" i="9" s="1"/>
  <c r="S139" i="9"/>
  <c r="U139" i="9"/>
  <c r="T139" i="9" s="1"/>
  <c r="V139" i="9"/>
  <c r="X139" i="9"/>
  <c r="W139" i="9" s="1"/>
  <c r="Y139" i="9"/>
  <c r="AA139" i="9"/>
  <c r="Z139" i="9" s="1"/>
  <c r="AB139" i="9"/>
  <c r="AD139" i="9"/>
  <c r="AC139" i="9" s="1"/>
  <c r="AE139" i="9"/>
  <c r="R140" i="9"/>
  <c r="Q140" i="9" s="1"/>
  <c r="S140" i="9"/>
  <c r="U140" i="9"/>
  <c r="T140" i="9" s="1"/>
  <c r="V140" i="9"/>
  <c r="X140" i="9"/>
  <c r="W140" i="9" s="1"/>
  <c r="Y140" i="9"/>
  <c r="AA140" i="9"/>
  <c r="Z140" i="9" s="1"/>
  <c r="AB140" i="9"/>
  <c r="AD140" i="9"/>
  <c r="AC140" i="9" s="1"/>
  <c r="AE140" i="9"/>
  <c r="R141" i="9"/>
  <c r="Q141" i="9" s="1"/>
  <c r="S141" i="9"/>
  <c r="U141" i="9"/>
  <c r="T141" i="9" s="1"/>
  <c r="V141" i="9"/>
  <c r="X141" i="9"/>
  <c r="W141" i="9" s="1"/>
  <c r="Y141" i="9"/>
  <c r="AA141" i="9"/>
  <c r="Z141" i="9" s="1"/>
  <c r="AB141" i="9"/>
  <c r="AD141" i="9"/>
  <c r="AC141" i="9" s="1"/>
  <c r="AE141" i="9"/>
  <c r="R142" i="9"/>
  <c r="Q142" i="9" s="1"/>
  <c r="S142" i="9"/>
  <c r="U142" i="9"/>
  <c r="T142" i="9" s="1"/>
  <c r="V142" i="9"/>
  <c r="X142" i="9"/>
  <c r="W142" i="9" s="1"/>
  <c r="Y142" i="9"/>
  <c r="AA142" i="9"/>
  <c r="Z142" i="9" s="1"/>
  <c r="AB142" i="9"/>
  <c r="AD142" i="9"/>
  <c r="AC142" i="9" s="1"/>
  <c r="AE142" i="9"/>
  <c r="R143" i="9"/>
  <c r="Q143" i="9" s="1"/>
  <c r="S143" i="9"/>
  <c r="U143" i="9"/>
  <c r="T143" i="9" s="1"/>
  <c r="V143" i="9"/>
  <c r="X143" i="9"/>
  <c r="W143" i="9" s="1"/>
  <c r="Y143" i="9"/>
  <c r="AA143" i="9"/>
  <c r="Z143" i="9" s="1"/>
  <c r="AB143" i="9"/>
  <c r="AD143" i="9"/>
  <c r="AC143" i="9" s="1"/>
  <c r="AE143" i="9"/>
  <c r="R144" i="9"/>
  <c r="Q144" i="9" s="1"/>
  <c r="S144" i="9"/>
  <c r="U144" i="9"/>
  <c r="T144" i="9" s="1"/>
  <c r="V144" i="9"/>
  <c r="X144" i="9"/>
  <c r="W144" i="9" s="1"/>
  <c r="Y144" i="9"/>
  <c r="AA144" i="9"/>
  <c r="Z144" i="9" s="1"/>
  <c r="AB144" i="9"/>
  <c r="AD144" i="9"/>
  <c r="AC144" i="9" s="1"/>
  <c r="AE144" i="9"/>
  <c r="R145" i="9"/>
  <c r="Q145" i="9" s="1"/>
  <c r="S145" i="9"/>
  <c r="U145" i="9"/>
  <c r="T145" i="9" s="1"/>
  <c r="V145" i="9"/>
  <c r="X145" i="9"/>
  <c r="W145" i="9" s="1"/>
  <c r="Y145" i="9"/>
  <c r="AA145" i="9"/>
  <c r="Z145" i="9" s="1"/>
  <c r="AB145" i="9"/>
  <c r="AD145" i="9"/>
  <c r="AC145" i="9" s="1"/>
  <c r="AE145" i="9"/>
  <c r="R146" i="9"/>
  <c r="Q146" i="9" s="1"/>
  <c r="S146" i="9"/>
  <c r="U146" i="9"/>
  <c r="T146" i="9" s="1"/>
  <c r="V146" i="9"/>
  <c r="X146" i="9"/>
  <c r="W146" i="9" s="1"/>
  <c r="Y146" i="9"/>
  <c r="AA146" i="9"/>
  <c r="Z146" i="9" s="1"/>
  <c r="AB146" i="9"/>
  <c r="AD146" i="9"/>
  <c r="AC146" i="9" s="1"/>
  <c r="AE146" i="9"/>
  <c r="R147" i="9"/>
  <c r="Q147" i="9" s="1"/>
  <c r="S147" i="9"/>
  <c r="U147" i="9"/>
  <c r="T147" i="9" s="1"/>
  <c r="V147" i="9"/>
  <c r="X147" i="9"/>
  <c r="W147" i="9" s="1"/>
  <c r="Y147" i="9"/>
  <c r="AA147" i="9"/>
  <c r="Z147" i="9" s="1"/>
  <c r="AB147" i="9"/>
  <c r="AD147" i="9"/>
  <c r="AC147" i="9" s="1"/>
  <c r="AE147" i="9"/>
  <c r="R148" i="9"/>
  <c r="Q148" i="9" s="1"/>
  <c r="S148" i="9"/>
  <c r="U148" i="9"/>
  <c r="T148" i="9" s="1"/>
  <c r="V148" i="9"/>
  <c r="X148" i="9"/>
  <c r="W148" i="9" s="1"/>
  <c r="Y148" i="9"/>
  <c r="AA148" i="9"/>
  <c r="Z148" i="9" s="1"/>
  <c r="AB148" i="9"/>
  <c r="AD148" i="9"/>
  <c r="AC148" i="9" s="1"/>
  <c r="AE148" i="9"/>
  <c r="R149" i="9"/>
  <c r="Q149" i="9" s="1"/>
  <c r="S149" i="9"/>
  <c r="U149" i="9"/>
  <c r="T149" i="9" s="1"/>
  <c r="V149" i="9"/>
  <c r="X149" i="9"/>
  <c r="W149" i="9" s="1"/>
  <c r="Y149" i="9"/>
  <c r="AA149" i="9"/>
  <c r="Z149" i="9" s="1"/>
  <c r="AB149" i="9"/>
  <c r="AD149" i="9"/>
  <c r="AC149" i="9" s="1"/>
  <c r="AE149" i="9"/>
  <c r="R150" i="9"/>
  <c r="Q150" i="9" s="1"/>
  <c r="S150" i="9"/>
  <c r="U150" i="9"/>
  <c r="T150" i="9" s="1"/>
  <c r="V150" i="9"/>
  <c r="X150" i="9"/>
  <c r="W150" i="9" s="1"/>
  <c r="Y150" i="9"/>
  <c r="AA150" i="9"/>
  <c r="Z150" i="9" s="1"/>
  <c r="AB150" i="9"/>
  <c r="AD150" i="9"/>
  <c r="AC150" i="9" s="1"/>
  <c r="AE150" i="9"/>
  <c r="R151" i="9"/>
  <c r="Q151" i="9" s="1"/>
  <c r="S151" i="9"/>
  <c r="U151" i="9"/>
  <c r="T151" i="9" s="1"/>
  <c r="X151" i="9"/>
  <c r="W151" i="9" s="1"/>
  <c r="Y151" i="9"/>
  <c r="AA151" i="9"/>
  <c r="Z151" i="9" s="1"/>
  <c r="AB151" i="9"/>
  <c r="AD151" i="9"/>
  <c r="AC151" i="9" s="1"/>
  <c r="AE151" i="9"/>
  <c r="R152" i="9"/>
  <c r="Q152" i="9" s="1"/>
  <c r="S152" i="9"/>
  <c r="U152" i="9"/>
  <c r="T152" i="9" s="1"/>
  <c r="X152" i="9"/>
  <c r="W152" i="9" s="1"/>
  <c r="Y152" i="9"/>
  <c r="AA152" i="9"/>
  <c r="Z152" i="9" s="1"/>
  <c r="AB152" i="9"/>
  <c r="AD152" i="9"/>
  <c r="AC152" i="9" s="1"/>
  <c r="AE152" i="9"/>
  <c r="R153" i="9"/>
  <c r="Q153" i="9" s="1"/>
  <c r="S153" i="9"/>
  <c r="U153" i="9"/>
  <c r="T153" i="9" s="1"/>
  <c r="X153" i="9"/>
  <c r="W153" i="9" s="1"/>
  <c r="Y153" i="9"/>
  <c r="AA153" i="9"/>
  <c r="Z153" i="9" s="1"/>
  <c r="AB153" i="9"/>
  <c r="AD153" i="9"/>
  <c r="AC153" i="9" s="1"/>
  <c r="AE153" i="9"/>
  <c r="R154" i="9"/>
  <c r="Q154" i="9" s="1"/>
  <c r="S154" i="9"/>
  <c r="U154" i="9"/>
  <c r="T154" i="9" s="1"/>
  <c r="X154" i="9"/>
  <c r="W154" i="9" s="1"/>
  <c r="Y154" i="9"/>
  <c r="AA154" i="9"/>
  <c r="Z154" i="9" s="1"/>
  <c r="AB154" i="9"/>
  <c r="AD154" i="9"/>
  <c r="AC154" i="9" s="1"/>
  <c r="AE154" i="9"/>
  <c r="R155" i="9"/>
  <c r="Q155" i="9" s="1"/>
  <c r="S155" i="9"/>
  <c r="U155" i="9"/>
  <c r="T155" i="9" s="1"/>
  <c r="V155" i="9"/>
  <c r="X155" i="9"/>
  <c r="W155" i="9" s="1"/>
  <c r="Y155" i="9"/>
  <c r="AA155" i="9"/>
  <c r="Z155" i="9" s="1"/>
  <c r="AB155" i="9"/>
  <c r="AD155" i="9"/>
  <c r="AC155" i="9" s="1"/>
  <c r="AE155" i="9"/>
  <c r="R156" i="9"/>
  <c r="Q156" i="9" s="1"/>
  <c r="S156" i="9"/>
  <c r="U156" i="9"/>
  <c r="T156" i="9" s="1"/>
  <c r="V156" i="9"/>
  <c r="X156" i="9"/>
  <c r="W156" i="9" s="1"/>
  <c r="Y156" i="9"/>
  <c r="AA156" i="9"/>
  <c r="Z156" i="9" s="1"/>
  <c r="AB156" i="9"/>
  <c r="AD156" i="9"/>
  <c r="AC156" i="9" s="1"/>
  <c r="AE156" i="9"/>
  <c r="R157" i="9"/>
  <c r="Q157" i="9" s="1"/>
  <c r="S157" i="9"/>
  <c r="U157" i="9"/>
  <c r="T157" i="9" s="1"/>
  <c r="V157" i="9"/>
  <c r="X157" i="9"/>
  <c r="W157" i="9" s="1"/>
  <c r="Y157" i="9"/>
  <c r="AA157" i="9"/>
  <c r="Z157" i="9" s="1"/>
  <c r="AB157" i="9"/>
  <c r="AD157" i="9"/>
  <c r="AC157" i="9" s="1"/>
  <c r="AE157" i="9"/>
  <c r="R158" i="9"/>
  <c r="Q158" i="9" s="1"/>
  <c r="S158" i="9"/>
  <c r="U158" i="9"/>
  <c r="T158" i="9" s="1"/>
  <c r="V158" i="9"/>
  <c r="X158" i="9"/>
  <c r="W158" i="9" s="1"/>
  <c r="Y158" i="9"/>
  <c r="AA158" i="9"/>
  <c r="Z158" i="9" s="1"/>
  <c r="AB158" i="9"/>
  <c r="AD158" i="9"/>
  <c r="AC158" i="9" s="1"/>
  <c r="AE158" i="9"/>
  <c r="R159" i="9"/>
  <c r="Q159" i="9" s="1"/>
  <c r="S159" i="9"/>
  <c r="U159" i="9"/>
  <c r="T159" i="9" s="1"/>
  <c r="V159" i="9"/>
  <c r="X159" i="9"/>
  <c r="W159" i="9" s="1"/>
  <c r="Y159" i="9"/>
  <c r="AA159" i="9"/>
  <c r="Z159" i="9" s="1"/>
  <c r="AB159" i="9"/>
  <c r="AD159" i="9"/>
  <c r="AC159" i="9" s="1"/>
  <c r="AE159" i="9"/>
  <c r="R160" i="9"/>
  <c r="Q160" i="9" s="1"/>
  <c r="S160" i="9"/>
  <c r="U160" i="9"/>
  <c r="T160" i="9" s="1"/>
  <c r="V160" i="9"/>
  <c r="X160" i="9"/>
  <c r="W160" i="9" s="1"/>
  <c r="Y160" i="9"/>
  <c r="AA160" i="9"/>
  <c r="Z160" i="9" s="1"/>
  <c r="AB160" i="9"/>
  <c r="AD160" i="9"/>
  <c r="AC160" i="9" s="1"/>
  <c r="AE160" i="9"/>
  <c r="R161" i="9"/>
  <c r="Q161" i="9" s="1"/>
  <c r="S161" i="9"/>
  <c r="U161" i="9"/>
  <c r="T161" i="9" s="1"/>
  <c r="V161" i="9"/>
  <c r="X161" i="9"/>
  <c r="W161" i="9" s="1"/>
  <c r="Y161" i="9"/>
  <c r="AA161" i="9"/>
  <c r="Z161" i="9" s="1"/>
  <c r="AB161" i="9"/>
  <c r="AD161" i="9"/>
  <c r="AC161" i="9" s="1"/>
  <c r="AE161" i="9"/>
  <c r="R162" i="9"/>
  <c r="Q162" i="9" s="1"/>
  <c r="S162" i="9"/>
  <c r="U162" i="9"/>
  <c r="T162" i="9" s="1"/>
  <c r="V162" i="9"/>
  <c r="X162" i="9"/>
  <c r="W162" i="9" s="1"/>
  <c r="Y162" i="9"/>
  <c r="AA162" i="9"/>
  <c r="Z162" i="9" s="1"/>
  <c r="AB162" i="9"/>
  <c r="AD162" i="9"/>
  <c r="AC162" i="9" s="1"/>
  <c r="AE162" i="9"/>
  <c r="R163" i="9"/>
  <c r="Q163" i="9" s="1"/>
  <c r="S163" i="9"/>
  <c r="U163" i="9"/>
  <c r="T163" i="9" s="1"/>
  <c r="V163" i="9"/>
  <c r="X163" i="9"/>
  <c r="W163" i="9" s="1"/>
  <c r="Y163" i="9"/>
  <c r="AA163" i="9"/>
  <c r="Z163" i="9" s="1"/>
  <c r="AB163" i="9"/>
  <c r="AD163" i="9"/>
  <c r="AC163" i="9" s="1"/>
  <c r="AE163" i="9"/>
  <c r="R164" i="9"/>
  <c r="Q164" i="9" s="1"/>
  <c r="S164" i="9"/>
  <c r="U164" i="9"/>
  <c r="T164" i="9" s="1"/>
  <c r="V164" i="9"/>
  <c r="X164" i="9"/>
  <c r="W164" i="9" s="1"/>
  <c r="Y164" i="9"/>
  <c r="AA164" i="9"/>
  <c r="Z164" i="9" s="1"/>
  <c r="AB164" i="9"/>
  <c r="AD164" i="9"/>
  <c r="AC164" i="9" s="1"/>
  <c r="AE164" i="9"/>
  <c r="R165" i="9"/>
  <c r="Q165" i="9" s="1"/>
  <c r="S165" i="9"/>
  <c r="U165" i="9"/>
  <c r="T165" i="9" s="1"/>
  <c r="V165" i="9"/>
  <c r="X165" i="9"/>
  <c r="W165" i="9" s="1"/>
  <c r="Y165" i="9"/>
  <c r="AA165" i="9"/>
  <c r="Z165" i="9" s="1"/>
  <c r="AB165" i="9"/>
  <c r="AD165" i="9"/>
  <c r="AC165" i="9" s="1"/>
  <c r="AE165" i="9"/>
  <c r="R166" i="9"/>
  <c r="Q166" i="9" s="1"/>
  <c r="S166" i="9"/>
  <c r="U166" i="9"/>
  <c r="T166" i="9" s="1"/>
  <c r="V166" i="9"/>
  <c r="X166" i="9"/>
  <c r="W166" i="9" s="1"/>
  <c r="Y166" i="9"/>
  <c r="AA166" i="9"/>
  <c r="Z166" i="9" s="1"/>
  <c r="AB166" i="9"/>
  <c r="AD166" i="9"/>
  <c r="AC166" i="9" s="1"/>
  <c r="AE166" i="9"/>
  <c r="R167" i="9"/>
  <c r="Q167" i="9" s="1"/>
  <c r="S167" i="9"/>
  <c r="U167" i="9"/>
  <c r="T167" i="9" s="1"/>
  <c r="V167" i="9"/>
  <c r="X167" i="9"/>
  <c r="W167" i="9" s="1"/>
  <c r="Y167" i="9"/>
  <c r="AA167" i="9"/>
  <c r="Z167" i="9" s="1"/>
  <c r="AB167" i="9"/>
  <c r="AD167" i="9"/>
  <c r="AC167" i="9" s="1"/>
  <c r="AE167" i="9"/>
  <c r="R168" i="9"/>
  <c r="Q168" i="9" s="1"/>
  <c r="S168" i="9"/>
  <c r="U168" i="9"/>
  <c r="T168" i="9" s="1"/>
  <c r="V168" i="9"/>
  <c r="X168" i="9"/>
  <c r="W168" i="9" s="1"/>
  <c r="Y168" i="9"/>
  <c r="AA168" i="9"/>
  <c r="Z168" i="9" s="1"/>
  <c r="AB168" i="9"/>
  <c r="AD168" i="9"/>
  <c r="AC168" i="9" s="1"/>
  <c r="AE168" i="9"/>
  <c r="R169" i="9"/>
  <c r="Q169" i="9" s="1"/>
  <c r="S169" i="9"/>
  <c r="U169" i="9"/>
  <c r="T169" i="9" s="1"/>
  <c r="V169" i="9"/>
  <c r="X169" i="9"/>
  <c r="W169" i="9" s="1"/>
  <c r="Y169" i="9"/>
  <c r="AA169" i="9"/>
  <c r="Z169" i="9" s="1"/>
  <c r="AB169" i="9"/>
  <c r="AD169" i="9"/>
  <c r="AC169" i="9" s="1"/>
  <c r="AE169" i="9"/>
  <c r="R170" i="9"/>
  <c r="Q170" i="9" s="1"/>
  <c r="S170" i="9"/>
  <c r="U170" i="9"/>
  <c r="T170" i="9" s="1"/>
  <c r="V170" i="9"/>
  <c r="X170" i="9"/>
  <c r="W170" i="9" s="1"/>
  <c r="Y170" i="9"/>
  <c r="AA170" i="9"/>
  <c r="Z170" i="9" s="1"/>
  <c r="AB170" i="9"/>
  <c r="AD170" i="9"/>
  <c r="AC170" i="9" s="1"/>
  <c r="AE170" i="9"/>
  <c r="R171" i="9"/>
  <c r="Q171" i="9" s="1"/>
  <c r="S171" i="9"/>
  <c r="U171" i="9"/>
  <c r="T171" i="9" s="1"/>
  <c r="V171" i="9"/>
  <c r="X171" i="9"/>
  <c r="W171" i="9" s="1"/>
  <c r="Y171" i="9"/>
  <c r="AA171" i="9"/>
  <c r="Z171" i="9" s="1"/>
  <c r="AB171" i="9"/>
  <c r="AD171" i="9"/>
  <c r="AC171" i="9" s="1"/>
  <c r="AE171" i="9"/>
  <c r="R172" i="9"/>
  <c r="Q172" i="9" s="1"/>
  <c r="S172" i="9"/>
  <c r="U172" i="9"/>
  <c r="T172" i="9" s="1"/>
  <c r="V172" i="9"/>
  <c r="X172" i="9"/>
  <c r="W172" i="9" s="1"/>
  <c r="Y172" i="9"/>
  <c r="AA172" i="9"/>
  <c r="Z172" i="9" s="1"/>
  <c r="AB172" i="9"/>
  <c r="AD172" i="9"/>
  <c r="AC172" i="9" s="1"/>
  <c r="AE172" i="9"/>
  <c r="R173" i="9"/>
  <c r="Q173" i="9" s="1"/>
  <c r="S173" i="9"/>
  <c r="U173" i="9"/>
  <c r="T173" i="9" s="1"/>
  <c r="V173" i="9"/>
  <c r="X173" i="9"/>
  <c r="W173" i="9" s="1"/>
  <c r="Y173" i="9"/>
  <c r="AA173" i="9"/>
  <c r="Z173" i="9" s="1"/>
  <c r="AB173" i="9"/>
  <c r="AD173" i="9"/>
  <c r="AC173" i="9" s="1"/>
  <c r="AE173" i="9"/>
  <c r="R174" i="9"/>
  <c r="Q174" i="9" s="1"/>
  <c r="S174" i="9"/>
  <c r="U174" i="9"/>
  <c r="T174" i="9" s="1"/>
  <c r="V174" i="9"/>
  <c r="X174" i="9"/>
  <c r="W174" i="9" s="1"/>
  <c r="Y174" i="9"/>
  <c r="AA174" i="9"/>
  <c r="Z174" i="9" s="1"/>
  <c r="AB174" i="9"/>
  <c r="AD174" i="9"/>
  <c r="AC174" i="9" s="1"/>
  <c r="AE174" i="9"/>
  <c r="R175" i="9"/>
  <c r="Q175" i="9" s="1"/>
  <c r="S175" i="9"/>
  <c r="U175" i="9"/>
  <c r="T175" i="9" s="1"/>
  <c r="V175" i="9"/>
  <c r="X175" i="9"/>
  <c r="W175" i="9" s="1"/>
  <c r="Y175" i="9"/>
  <c r="AA175" i="9"/>
  <c r="Z175" i="9" s="1"/>
  <c r="AB175" i="9"/>
  <c r="AD175" i="9"/>
  <c r="AC175" i="9" s="1"/>
  <c r="AE175" i="9"/>
  <c r="R176" i="9"/>
  <c r="Q176" i="9" s="1"/>
  <c r="S176" i="9"/>
  <c r="U176" i="9"/>
  <c r="T176" i="9" s="1"/>
  <c r="V176" i="9"/>
  <c r="X176" i="9"/>
  <c r="W176" i="9" s="1"/>
  <c r="Y176" i="9"/>
  <c r="AA176" i="9"/>
  <c r="Z176" i="9" s="1"/>
  <c r="AB176" i="9"/>
  <c r="AD176" i="9"/>
  <c r="AC176" i="9" s="1"/>
  <c r="AE176" i="9"/>
  <c r="R177" i="9"/>
  <c r="Q177" i="9" s="1"/>
  <c r="S177" i="9"/>
  <c r="U177" i="9"/>
  <c r="T177" i="9" s="1"/>
  <c r="V177" i="9"/>
  <c r="X177" i="9"/>
  <c r="W177" i="9" s="1"/>
  <c r="Y177" i="9"/>
  <c r="AA177" i="9"/>
  <c r="Z177" i="9" s="1"/>
  <c r="AB177" i="9"/>
  <c r="AD177" i="9"/>
  <c r="AC177" i="9" s="1"/>
  <c r="AE177" i="9"/>
  <c r="R178" i="9"/>
  <c r="Q178" i="9" s="1"/>
  <c r="S178" i="9"/>
  <c r="U178" i="9"/>
  <c r="T178" i="9" s="1"/>
  <c r="V178" i="9"/>
  <c r="X178" i="9"/>
  <c r="W178" i="9" s="1"/>
  <c r="Y178" i="9"/>
  <c r="AA178" i="9"/>
  <c r="Z178" i="9" s="1"/>
  <c r="AB178" i="9"/>
  <c r="AD178" i="9"/>
  <c r="AC178" i="9" s="1"/>
  <c r="AE178" i="9"/>
  <c r="R179" i="9"/>
  <c r="Q179" i="9" s="1"/>
  <c r="S179" i="9"/>
  <c r="U179" i="9"/>
  <c r="T179" i="9" s="1"/>
  <c r="V179" i="9"/>
  <c r="X179" i="9"/>
  <c r="W179" i="9" s="1"/>
  <c r="Y179" i="9"/>
  <c r="AA179" i="9"/>
  <c r="Z179" i="9" s="1"/>
  <c r="AB179" i="9"/>
  <c r="AD179" i="9"/>
  <c r="AC179" i="9" s="1"/>
  <c r="AE179" i="9"/>
  <c r="R180" i="9"/>
  <c r="Q180" i="9" s="1"/>
  <c r="S180" i="9"/>
  <c r="U180" i="9"/>
  <c r="T180" i="9" s="1"/>
  <c r="V180" i="9"/>
  <c r="X180" i="9"/>
  <c r="W180" i="9" s="1"/>
  <c r="Y180" i="9"/>
  <c r="AA180" i="9"/>
  <c r="Z180" i="9" s="1"/>
  <c r="AB180" i="9"/>
  <c r="AD180" i="9"/>
  <c r="AC180" i="9" s="1"/>
  <c r="AE180" i="9"/>
  <c r="R181" i="9"/>
  <c r="Q181" i="9" s="1"/>
  <c r="S181" i="9"/>
  <c r="U181" i="9"/>
  <c r="T181" i="9" s="1"/>
  <c r="V181" i="9"/>
  <c r="X181" i="9"/>
  <c r="W181" i="9" s="1"/>
  <c r="Y181" i="9"/>
  <c r="AA181" i="9"/>
  <c r="Z181" i="9" s="1"/>
  <c r="AB181" i="9"/>
  <c r="AD181" i="9"/>
  <c r="AC181" i="9" s="1"/>
  <c r="AE181" i="9"/>
  <c r="AE4" i="9"/>
  <c r="AD4" i="9"/>
  <c r="AA4" i="9"/>
  <c r="Z4" i="9" s="1"/>
  <c r="AB4" i="9"/>
  <c r="X4" i="9"/>
  <c r="Y4" i="9"/>
  <c r="V4" i="9"/>
  <c r="U4" i="9"/>
  <c r="AE182" i="9" l="1"/>
  <c r="Z182" i="9"/>
  <c r="C31" i="8" s="1"/>
  <c r="F31" i="8" s="1"/>
  <c r="AA182" i="9"/>
  <c r="H31" i="8" s="1"/>
  <c r="AC4" i="9"/>
  <c r="AC182" i="9" s="1"/>
  <c r="C32" i="8" s="1"/>
  <c r="F32" i="8" s="1"/>
  <c r="AD182" i="9"/>
  <c r="H32" i="8" s="1"/>
  <c r="W4" i="9"/>
  <c r="W182" i="9" s="1"/>
  <c r="C30" i="8" s="1"/>
  <c r="F30" i="8" s="1"/>
  <c r="X182" i="9"/>
  <c r="H30" i="8" s="1"/>
  <c r="Y182" i="9"/>
  <c r="T4" i="9"/>
  <c r="T182" i="9" s="1"/>
  <c r="C29" i="8" s="1"/>
  <c r="F29" i="8" s="1"/>
  <c r="U182" i="9"/>
  <c r="H29" i="8" s="1"/>
  <c r="AB182" i="9"/>
  <c r="S4" i="9"/>
  <c r="S182" i="9" s="1"/>
  <c r="R4" i="9"/>
  <c r="AF17" i="10"/>
  <c r="AH17" i="10" s="1"/>
  <c r="AG17" i="10"/>
  <c r="AI17" i="10"/>
  <c r="AK17" i="10" s="1"/>
  <c r="AJ17" i="10"/>
  <c r="AF18" i="10"/>
  <c r="AH18" i="10" s="1"/>
  <c r="AG18" i="10"/>
  <c r="AI18" i="10"/>
  <c r="AK18" i="10" s="1"/>
  <c r="AJ18" i="10"/>
  <c r="AF19" i="10"/>
  <c r="AH19" i="10" s="1"/>
  <c r="AG19" i="10"/>
  <c r="AI19" i="10"/>
  <c r="AK19" i="10" s="1"/>
  <c r="AJ19" i="10"/>
  <c r="AF20" i="10"/>
  <c r="AH20" i="10" s="1"/>
  <c r="AG20" i="10"/>
  <c r="AI20" i="10"/>
  <c r="AK20" i="10" s="1"/>
  <c r="AJ20" i="10"/>
  <c r="AF21" i="10"/>
  <c r="AH21" i="10" s="1"/>
  <c r="AG21" i="10"/>
  <c r="AI21" i="10"/>
  <c r="AK21" i="10" s="1"/>
  <c r="AJ21" i="10"/>
  <c r="AF22" i="10"/>
  <c r="AH22" i="10" s="1"/>
  <c r="AG22" i="10"/>
  <c r="AI22" i="10"/>
  <c r="AK22" i="10" s="1"/>
  <c r="AJ22" i="10"/>
  <c r="AF23" i="10"/>
  <c r="AH23" i="10" s="1"/>
  <c r="AG23" i="10"/>
  <c r="AI23" i="10"/>
  <c r="AK23" i="10" s="1"/>
  <c r="AJ23" i="10"/>
  <c r="AF24" i="10"/>
  <c r="AH24" i="10" s="1"/>
  <c r="AG24" i="10"/>
  <c r="AI24" i="10"/>
  <c r="AK24" i="10" s="1"/>
  <c r="AJ24" i="10"/>
  <c r="AF25" i="10"/>
  <c r="AH25" i="10" s="1"/>
  <c r="AG25" i="10"/>
  <c r="AI25" i="10"/>
  <c r="AK25" i="10" s="1"/>
  <c r="AJ25" i="10"/>
  <c r="AF26" i="10"/>
  <c r="AH26" i="10" s="1"/>
  <c r="AG26" i="10"/>
  <c r="AI26" i="10"/>
  <c r="AK26" i="10" s="1"/>
  <c r="AJ26" i="10"/>
  <c r="AF27" i="10"/>
  <c r="AH27" i="10" s="1"/>
  <c r="AG27" i="10"/>
  <c r="AI27" i="10"/>
  <c r="AK27" i="10" s="1"/>
  <c r="AJ27" i="10"/>
  <c r="AF28" i="10"/>
  <c r="AH28" i="10" s="1"/>
  <c r="AG28" i="10"/>
  <c r="AI28" i="10"/>
  <c r="AK28" i="10" s="1"/>
  <c r="AJ28" i="10"/>
  <c r="AF29" i="10"/>
  <c r="AH29" i="10" s="1"/>
  <c r="AG29" i="10"/>
  <c r="AI29" i="10"/>
  <c r="AK29" i="10" s="1"/>
  <c r="AJ29" i="10"/>
  <c r="AF30" i="10"/>
  <c r="AH30" i="10" s="1"/>
  <c r="AG30" i="10"/>
  <c r="AI30" i="10"/>
  <c r="AK30" i="10" s="1"/>
  <c r="AF31" i="10"/>
  <c r="AH31" i="10" s="1"/>
  <c r="AG31" i="10"/>
  <c r="AI31" i="10"/>
  <c r="AK31" i="10" s="1"/>
  <c r="AF32" i="10"/>
  <c r="AH32" i="10" s="1"/>
  <c r="AG32" i="10"/>
  <c r="AI32" i="10"/>
  <c r="AK32" i="10" s="1"/>
  <c r="AF33" i="10"/>
  <c r="AH33" i="10" s="1"/>
  <c r="AG33" i="10"/>
  <c r="AI33" i="10"/>
  <c r="AK33" i="10" s="1"/>
  <c r="AJ33" i="10"/>
  <c r="AF34" i="10"/>
  <c r="AH34" i="10" s="1"/>
  <c r="AG34" i="10"/>
  <c r="AI34" i="10"/>
  <c r="AK34" i="10" s="1"/>
  <c r="AJ34" i="10"/>
  <c r="AF35" i="10"/>
  <c r="AH35" i="10" s="1"/>
  <c r="AG35" i="10"/>
  <c r="AI35" i="10"/>
  <c r="AK35" i="10" s="1"/>
  <c r="AJ35" i="10"/>
  <c r="AF36" i="10"/>
  <c r="AH36" i="10" s="1"/>
  <c r="AG36" i="10"/>
  <c r="AI36" i="10"/>
  <c r="AK36" i="10" s="1"/>
  <c r="AJ36" i="10"/>
  <c r="AF37" i="10"/>
  <c r="AH37" i="10" s="1"/>
  <c r="AG37" i="10"/>
  <c r="AI37" i="10"/>
  <c r="AK37" i="10" s="1"/>
  <c r="AJ37" i="10"/>
  <c r="AF38" i="10"/>
  <c r="AH38" i="10" s="1"/>
  <c r="AG38" i="10"/>
  <c r="AI38" i="10"/>
  <c r="AK38" i="10" s="1"/>
  <c r="AJ38" i="10"/>
  <c r="AF39" i="10"/>
  <c r="AH39" i="10" s="1"/>
  <c r="AG39" i="10"/>
  <c r="AI39" i="10"/>
  <c r="AK39" i="10" s="1"/>
  <c r="AJ39" i="10"/>
  <c r="AF40" i="10"/>
  <c r="AH40" i="10" s="1"/>
  <c r="AG40" i="10"/>
  <c r="AI40" i="10"/>
  <c r="AK40" i="10" s="1"/>
  <c r="AJ40" i="10"/>
  <c r="AF41" i="10"/>
  <c r="AH41" i="10" s="1"/>
  <c r="AG41" i="10"/>
  <c r="AI41" i="10"/>
  <c r="AK41" i="10" s="1"/>
  <c r="AJ41" i="10"/>
  <c r="AF42" i="10"/>
  <c r="AH42" i="10" s="1"/>
  <c r="AG42" i="10"/>
  <c r="AI42" i="10"/>
  <c r="AJ42" i="10"/>
  <c r="AK42" i="10"/>
  <c r="AF43" i="10"/>
  <c r="AH43" i="10" s="1"/>
  <c r="AG43" i="10"/>
  <c r="AI43" i="10"/>
  <c r="AK43" i="10" s="1"/>
  <c r="AJ43" i="10"/>
  <c r="AF44" i="10"/>
  <c r="AG44" i="10"/>
  <c r="AH44" i="10"/>
  <c r="AI44" i="10"/>
  <c r="AK44" i="10" s="1"/>
  <c r="AJ44" i="10"/>
  <c r="AF45" i="10"/>
  <c r="AH45" i="10" s="1"/>
  <c r="AG45" i="10"/>
  <c r="AI45" i="10"/>
  <c r="AK45" i="10" s="1"/>
  <c r="AJ45" i="10"/>
  <c r="AF46" i="10"/>
  <c r="AH46" i="10" s="1"/>
  <c r="AG46" i="10"/>
  <c r="AI46" i="10"/>
  <c r="AK46" i="10" s="1"/>
  <c r="AJ46" i="10"/>
  <c r="AF47" i="10"/>
  <c r="AH47" i="10" s="1"/>
  <c r="AG47" i="10"/>
  <c r="AI47" i="10"/>
  <c r="AK47" i="10" s="1"/>
  <c r="AJ47" i="10"/>
  <c r="AF48" i="10"/>
  <c r="AH48" i="10" s="1"/>
  <c r="AG48" i="10"/>
  <c r="AI48" i="10"/>
  <c r="AK48" i="10" s="1"/>
  <c r="AJ48" i="10"/>
  <c r="AF49" i="10"/>
  <c r="AH49" i="10" s="1"/>
  <c r="AG49" i="10"/>
  <c r="AI49" i="10"/>
  <c r="AK49" i="10" s="1"/>
  <c r="AJ49" i="10"/>
  <c r="AF50" i="10"/>
  <c r="AH50" i="10" s="1"/>
  <c r="AG50" i="10"/>
  <c r="AI50" i="10"/>
  <c r="AK50" i="10" s="1"/>
  <c r="AJ50" i="10"/>
  <c r="AF51" i="10"/>
  <c r="AH51" i="10" s="1"/>
  <c r="AG51" i="10"/>
  <c r="AI51" i="10"/>
  <c r="AK51" i="10" s="1"/>
  <c r="AJ51" i="10"/>
  <c r="AF52" i="10"/>
  <c r="AH52" i="10" s="1"/>
  <c r="AG52" i="10"/>
  <c r="AI52" i="10"/>
  <c r="AK52" i="10" s="1"/>
  <c r="AJ52" i="10"/>
  <c r="AF53" i="10"/>
  <c r="AH53" i="10" s="1"/>
  <c r="AG53" i="10"/>
  <c r="AI53" i="10"/>
  <c r="AK53" i="10" s="1"/>
  <c r="AJ53" i="10"/>
  <c r="AF54" i="10"/>
  <c r="AH54" i="10" s="1"/>
  <c r="AG54" i="10"/>
  <c r="AI54" i="10"/>
  <c r="AK54" i="10" s="1"/>
  <c r="AJ54" i="10"/>
  <c r="AF55" i="10"/>
  <c r="AH55" i="10" s="1"/>
  <c r="AG55" i="10"/>
  <c r="AI55" i="10"/>
  <c r="AK55" i="10" s="1"/>
  <c r="AJ55" i="10"/>
  <c r="AF56" i="10"/>
  <c r="AH56" i="10" s="1"/>
  <c r="AG56" i="10"/>
  <c r="AI56" i="10"/>
  <c r="AK56" i="10" s="1"/>
  <c r="AJ56" i="10"/>
  <c r="AF57" i="10"/>
  <c r="AH57" i="10" s="1"/>
  <c r="AG57" i="10"/>
  <c r="AI57" i="10"/>
  <c r="AK57" i="10" s="1"/>
  <c r="AJ57" i="10"/>
  <c r="AF58" i="10"/>
  <c r="AH58" i="10" s="1"/>
  <c r="AG58" i="10"/>
  <c r="AI58" i="10"/>
  <c r="AK58" i="10" s="1"/>
  <c r="AJ58" i="10"/>
  <c r="AF59" i="10"/>
  <c r="AH59" i="10" s="1"/>
  <c r="AG59" i="10"/>
  <c r="AI59" i="10"/>
  <c r="AK59" i="10" s="1"/>
  <c r="AJ59" i="10"/>
  <c r="AF60" i="10"/>
  <c r="AH60" i="10" s="1"/>
  <c r="AG60" i="10"/>
  <c r="AI60" i="10"/>
  <c r="AK60" i="10" s="1"/>
  <c r="AJ60" i="10"/>
  <c r="AF61" i="10"/>
  <c r="AH61" i="10" s="1"/>
  <c r="AG61" i="10"/>
  <c r="AI61" i="10"/>
  <c r="AK61" i="10" s="1"/>
  <c r="AJ61" i="10"/>
  <c r="AF62" i="10"/>
  <c r="AH62" i="10" s="1"/>
  <c r="AG62" i="10"/>
  <c r="AI62" i="10"/>
  <c r="AK62" i="10" s="1"/>
  <c r="AJ62" i="10"/>
  <c r="AF63" i="10"/>
  <c r="AH63" i="10" s="1"/>
  <c r="AG63" i="10"/>
  <c r="AI63" i="10"/>
  <c r="AK63" i="10" s="1"/>
  <c r="AJ63" i="10"/>
  <c r="AF64" i="10"/>
  <c r="AH64" i="10" s="1"/>
  <c r="AG64" i="10"/>
  <c r="AI64" i="10"/>
  <c r="AK64" i="10" s="1"/>
  <c r="AJ64" i="10"/>
  <c r="AF65" i="10"/>
  <c r="AH65" i="10" s="1"/>
  <c r="AG65" i="10"/>
  <c r="AI65" i="10"/>
  <c r="AK65" i="10" s="1"/>
  <c r="AJ65" i="10"/>
  <c r="AF66" i="10"/>
  <c r="AH66" i="10" s="1"/>
  <c r="AG66" i="10"/>
  <c r="AI66" i="10"/>
  <c r="AK66" i="10" s="1"/>
  <c r="AJ66" i="10"/>
  <c r="AF67" i="10"/>
  <c r="AH67" i="10" s="1"/>
  <c r="AG67" i="10"/>
  <c r="AI67" i="10"/>
  <c r="AK67" i="10" s="1"/>
  <c r="AJ67" i="10"/>
  <c r="AF68" i="10"/>
  <c r="AH68" i="10" s="1"/>
  <c r="AG68" i="10"/>
  <c r="AI68" i="10"/>
  <c r="AK68" i="10" s="1"/>
  <c r="AJ68" i="10"/>
  <c r="AF69" i="10"/>
  <c r="AH69" i="10" s="1"/>
  <c r="AG69" i="10"/>
  <c r="AI69" i="10"/>
  <c r="AK69" i="10" s="1"/>
  <c r="AJ69" i="10"/>
  <c r="AF70" i="10"/>
  <c r="AH70" i="10" s="1"/>
  <c r="AG70" i="10"/>
  <c r="AI70" i="10"/>
  <c r="AK70" i="10" s="1"/>
  <c r="AJ70" i="10"/>
  <c r="AF71" i="10"/>
  <c r="AH71" i="10" s="1"/>
  <c r="AG71" i="10"/>
  <c r="AI71" i="10"/>
  <c r="AK71" i="10" s="1"/>
  <c r="AJ71" i="10"/>
  <c r="AF72" i="10"/>
  <c r="AH72" i="10" s="1"/>
  <c r="AG72" i="10"/>
  <c r="AI72" i="10"/>
  <c r="AK72" i="10" s="1"/>
  <c r="AJ72" i="10"/>
  <c r="AF73" i="10"/>
  <c r="AH73" i="10" s="1"/>
  <c r="AG73" i="10"/>
  <c r="AI73" i="10"/>
  <c r="AK73" i="10" s="1"/>
  <c r="AJ73" i="10"/>
  <c r="AF74" i="10"/>
  <c r="AH74" i="10" s="1"/>
  <c r="AG74" i="10"/>
  <c r="AI74" i="10"/>
  <c r="AJ74" i="10"/>
  <c r="AK74" i="10"/>
  <c r="AF75" i="10"/>
  <c r="AH75" i="10" s="1"/>
  <c r="AG75" i="10"/>
  <c r="AI75" i="10"/>
  <c r="AK75" i="10" s="1"/>
  <c r="AJ75" i="10"/>
  <c r="AF76" i="10"/>
  <c r="AH76" i="10" s="1"/>
  <c r="AG76" i="10"/>
  <c r="AI76" i="10"/>
  <c r="AK76" i="10" s="1"/>
  <c r="AJ76" i="10"/>
  <c r="AF77" i="10"/>
  <c r="AG77" i="10"/>
  <c r="AH77" i="10"/>
  <c r="AI77" i="10"/>
  <c r="AK77" i="10" s="1"/>
  <c r="AJ77" i="10"/>
  <c r="AF78" i="10"/>
  <c r="AH78" i="10" s="1"/>
  <c r="AG78" i="10"/>
  <c r="AI78" i="10"/>
  <c r="AK78" i="10" s="1"/>
  <c r="AJ78" i="10"/>
  <c r="AF79" i="10"/>
  <c r="AH79" i="10" s="1"/>
  <c r="AG79" i="10"/>
  <c r="AI79" i="10"/>
  <c r="AK79" i="10" s="1"/>
  <c r="AJ79" i="10"/>
  <c r="AF80" i="10"/>
  <c r="AH80" i="10" s="1"/>
  <c r="AG80" i="10"/>
  <c r="AI80" i="10"/>
  <c r="AK80" i="10" s="1"/>
  <c r="AJ80" i="10"/>
  <c r="AF81" i="10"/>
  <c r="AH81" i="10" s="1"/>
  <c r="AG81" i="10"/>
  <c r="AI81" i="10"/>
  <c r="AK81" i="10" s="1"/>
  <c r="AJ81" i="10"/>
  <c r="AF82" i="10"/>
  <c r="AH82" i="10" s="1"/>
  <c r="AG82" i="10"/>
  <c r="AI82" i="10"/>
  <c r="AK82" i="10" s="1"/>
  <c r="AJ82" i="10"/>
  <c r="AF83" i="10"/>
  <c r="AH83" i="10" s="1"/>
  <c r="AG83" i="10"/>
  <c r="AI83" i="10"/>
  <c r="AK83" i="10" s="1"/>
  <c r="AJ83" i="10"/>
  <c r="AF84" i="10"/>
  <c r="AH84" i="10" s="1"/>
  <c r="AG84" i="10"/>
  <c r="AI84" i="10"/>
  <c r="AK84" i="10" s="1"/>
  <c r="AJ84" i="10"/>
  <c r="AF85" i="10"/>
  <c r="AH85" i="10" s="1"/>
  <c r="AG85" i="10"/>
  <c r="AI85" i="10"/>
  <c r="AK85" i="10" s="1"/>
  <c r="AJ85" i="10"/>
  <c r="AF86" i="10"/>
  <c r="AH86" i="10" s="1"/>
  <c r="AG86" i="10"/>
  <c r="AI86" i="10"/>
  <c r="AK86" i="10" s="1"/>
  <c r="AJ86" i="10"/>
  <c r="AF87" i="10"/>
  <c r="AH87" i="10" s="1"/>
  <c r="AG87" i="10"/>
  <c r="AI87" i="10"/>
  <c r="AK87" i="10" s="1"/>
  <c r="AJ87" i="10"/>
  <c r="AF88" i="10"/>
  <c r="AH88" i="10" s="1"/>
  <c r="AG88" i="10"/>
  <c r="AI88" i="10"/>
  <c r="AK88" i="10" s="1"/>
  <c r="AJ88" i="10"/>
  <c r="AF89" i="10"/>
  <c r="AH89" i="10" s="1"/>
  <c r="AG89" i="10"/>
  <c r="AI89" i="10"/>
  <c r="AK89" i="10" s="1"/>
  <c r="AJ89" i="10"/>
  <c r="AF90" i="10"/>
  <c r="AH90" i="10" s="1"/>
  <c r="AG90" i="10"/>
  <c r="AI90" i="10"/>
  <c r="AK90" i="10" s="1"/>
  <c r="AJ90" i="10"/>
  <c r="AF91" i="10"/>
  <c r="AH91" i="10" s="1"/>
  <c r="AG91" i="10"/>
  <c r="AI91" i="10"/>
  <c r="AK91" i="10" s="1"/>
  <c r="AJ91" i="10"/>
  <c r="AF92" i="10"/>
  <c r="AH92" i="10" s="1"/>
  <c r="AG92" i="10"/>
  <c r="AI92" i="10"/>
  <c r="AK92" i="10" s="1"/>
  <c r="AJ92" i="10"/>
  <c r="AF93" i="10"/>
  <c r="AH93" i="10" s="1"/>
  <c r="AG93" i="10"/>
  <c r="AI93" i="10"/>
  <c r="AK93" i="10" s="1"/>
  <c r="AJ93" i="10"/>
  <c r="AF94" i="10"/>
  <c r="AH94" i="10" s="1"/>
  <c r="AG94" i="10"/>
  <c r="AI94" i="10"/>
  <c r="AK94" i="10" s="1"/>
  <c r="AJ94" i="10"/>
  <c r="AF95" i="10"/>
  <c r="AH95" i="10" s="1"/>
  <c r="AG95" i="10"/>
  <c r="AI95" i="10"/>
  <c r="AK95" i="10" s="1"/>
  <c r="AJ95" i="10"/>
  <c r="AF96" i="10"/>
  <c r="AH96" i="10" s="1"/>
  <c r="AG96" i="10"/>
  <c r="AI96" i="10"/>
  <c r="AK96" i="10" s="1"/>
  <c r="AJ96" i="10"/>
  <c r="AF97" i="10"/>
  <c r="AH97" i="10" s="1"/>
  <c r="AG97" i="10"/>
  <c r="AI97" i="10"/>
  <c r="AK97" i="10" s="1"/>
  <c r="AJ97" i="10"/>
  <c r="AF98" i="10"/>
  <c r="AH98" i="10" s="1"/>
  <c r="AG98" i="10"/>
  <c r="AI98" i="10"/>
  <c r="AK98" i="10" s="1"/>
  <c r="AJ98" i="10"/>
  <c r="AF99" i="10"/>
  <c r="AH99" i="10" s="1"/>
  <c r="AG99" i="10"/>
  <c r="AI99" i="10"/>
  <c r="AK99" i="10" s="1"/>
  <c r="AJ99" i="10"/>
  <c r="AF100" i="10"/>
  <c r="AH100" i="10" s="1"/>
  <c r="AG100" i="10"/>
  <c r="AI100" i="10"/>
  <c r="AK100" i="10" s="1"/>
  <c r="AJ100" i="10"/>
  <c r="AF101" i="10"/>
  <c r="AH101" i="10" s="1"/>
  <c r="AG101" i="10"/>
  <c r="AI101" i="10"/>
  <c r="AK101" i="10" s="1"/>
  <c r="AJ101" i="10"/>
  <c r="AF102" i="10"/>
  <c r="AH102" i="10" s="1"/>
  <c r="AG102" i="10"/>
  <c r="AI102" i="10"/>
  <c r="AK102" i="10" s="1"/>
  <c r="AJ102" i="10"/>
  <c r="AF103" i="10"/>
  <c r="AH103" i="10" s="1"/>
  <c r="AG103" i="10"/>
  <c r="AI103" i="10"/>
  <c r="AK103" i="10" s="1"/>
  <c r="AJ103" i="10"/>
  <c r="AF104" i="10"/>
  <c r="AH104" i="10" s="1"/>
  <c r="AG104" i="10"/>
  <c r="AI104" i="10"/>
  <c r="AK104" i="10" s="1"/>
  <c r="AJ104" i="10"/>
  <c r="AF105" i="10"/>
  <c r="AH105" i="10" s="1"/>
  <c r="AG105" i="10"/>
  <c r="AI105" i="10"/>
  <c r="AK105" i="10" s="1"/>
  <c r="AJ105" i="10"/>
  <c r="AF106" i="10"/>
  <c r="AH106" i="10" s="1"/>
  <c r="AG106" i="10"/>
  <c r="AI106" i="10"/>
  <c r="AJ106" i="10"/>
  <c r="AK106" i="10"/>
  <c r="AF107" i="10"/>
  <c r="AH107" i="10" s="1"/>
  <c r="AG107" i="10"/>
  <c r="AI107" i="10"/>
  <c r="AK107" i="10" s="1"/>
  <c r="AJ107" i="10"/>
  <c r="AF108" i="10"/>
  <c r="AH108" i="10" s="1"/>
  <c r="AG108" i="10"/>
  <c r="AI108" i="10"/>
  <c r="AK108" i="10" s="1"/>
  <c r="AJ108" i="10"/>
  <c r="AF109" i="10"/>
  <c r="AG109" i="10"/>
  <c r="AH109" i="10"/>
  <c r="AI109" i="10"/>
  <c r="AK109" i="10" s="1"/>
  <c r="AJ109" i="10"/>
  <c r="AF110" i="10"/>
  <c r="AH110" i="10" s="1"/>
  <c r="AG110" i="10"/>
  <c r="AI110" i="10"/>
  <c r="AK110" i="10" s="1"/>
  <c r="AJ110" i="10"/>
  <c r="AF111" i="10"/>
  <c r="AH111" i="10" s="1"/>
  <c r="AG111" i="10"/>
  <c r="AI111" i="10"/>
  <c r="AK111" i="10" s="1"/>
  <c r="AJ111" i="10"/>
  <c r="AF112" i="10"/>
  <c r="AH112" i="10" s="1"/>
  <c r="AG112" i="10"/>
  <c r="AI112" i="10"/>
  <c r="AK112" i="10" s="1"/>
  <c r="AJ112" i="10"/>
  <c r="AF113" i="10"/>
  <c r="AH113" i="10" s="1"/>
  <c r="AG113" i="10"/>
  <c r="AI113" i="10"/>
  <c r="AK113" i="10" s="1"/>
  <c r="AJ113" i="10"/>
  <c r="AF114" i="10"/>
  <c r="AH114" i="10" s="1"/>
  <c r="AG114" i="10"/>
  <c r="AI114" i="10"/>
  <c r="AK114" i="10" s="1"/>
  <c r="AJ114" i="10"/>
  <c r="AF115" i="10"/>
  <c r="AH115" i="10" s="1"/>
  <c r="AG115" i="10"/>
  <c r="AI115" i="10"/>
  <c r="AK115" i="10" s="1"/>
  <c r="AJ115" i="10"/>
  <c r="AF116" i="10"/>
  <c r="AH116" i="10" s="1"/>
  <c r="AG116" i="10"/>
  <c r="AI116" i="10"/>
  <c r="AK116" i="10" s="1"/>
  <c r="AJ116" i="10"/>
  <c r="AF117" i="10"/>
  <c r="AH117" i="10" s="1"/>
  <c r="AG117" i="10"/>
  <c r="AI117" i="10"/>
  <c r="AK117" i="10" s="1"/>
  <c r="AJ117" i="10"/>
  <c r="AF118" i="10"/>
  <c r="AH118" i="10" s="1"/>
  <c r="AG118" i="10"/>
  <c r="AI118" i="10"/>
  <c r="AK118" i="10" s="1"/>
  <c r="AJ118" i="10"/>
  <c r="AF119" i="10"/>
  <c r="AH119" i="10" s="1"/>
  <c r="AG119" i="10"/>
  <c r="AI119" i="10"/>
  <c r="AK119" i="10" s="1"/>
  <c r="AJ119" i="10"/>
  <c r="AF120" i="10"/>
  <c r="AH120" i="10" s="1"/>
  <c r="AG120" i="10"/>
  <c r="AI120" i="10"/>
  <c r="AJ120" i="10"/>
  <c r="AK120" i="10"/>
  <c r="AF121" i="10"/>
  <c r="AH121" i="10" s="1"/>
  <c r="AG121" i="10"/>
  <c r="AI121" i="10"/>
  <c r="AK121" i="10" s="1"/>
  <c r="AJ121" i="10"/>
  <c r="AF122" i="10"/>
  <c r="AH122" i="10" s="1"/>
  <c r="AG122" i="10"/>
  <c r="AI122" i="10"/>
  <c r="AK122" i="10" s="1"/>
  <c r="AJ122" i="10"/>
  <c r="AF123" i="10"/>
  <c r="AH123" i="10" s="1"/>
  <c r="AG123" i="10"/>
  <c r="AI123" i="10"/>
  <c r="AK123" i="10" s="1"/>
  <c r="AJ123" i="10"/>
  <c r="AF124" i="10"/>
  <c r="AH124" i="10" s="1"/>
  <c r="AG124" i="10"/>
  <c r="AI124" i="10"/>
  <c r="AK124" i="10" s="1"/>
  <c r="AJ124" i="10"/>
  <c r="AF125" i="10"/>
  <c r="AH125" i="10" s="1"/>
  <c r="AG125" i="10"/>
  <c r="AI125" i="10"/>
  <c r="AK125" i="10" s="1"/>
  <c r="AJ125" i="10"/>
  <c r="AF126" i="10"/>
  <c r="AH126" i="10" s="1"/>
  <c r="AG126" i="10"/>
  <c r="AI126" i="10"/>
  <c r="AK126" i="10" s="1"/>
  <c r="AJ126" i="10"/>
  <c r="AF127" i="10"/>
  <c r="AH127" i="10" s="1"/>
  <c r="AG127" i="10"/>
  <c r="AI127" i="10"/>
  <c r="AK127" i="10" s="1"/>
  <c r="AJ127" i="10"/>
  <c r="AF128" i="10"/>
  <c r="AH128" i="10" s="1"/>
  <c r="AG128" i="10"/>
  <c r="AI128" i="10"/>
  <c r="AK128" i="10" s="1"/>
  <c r="AJ128" i="10"/>
  <c r="AF129" i="10"/>
  <c r="AH129" i="10" s="1"/>
  <c r="AG129" i="10"/>
  <c r="AI129" i="10"/>
  <c r="AK129" i="10" s="1"/>
  <c r="AJ129" i="10"/>
  <c r="AF130" i="10"/>
  <c r="AH130" i="10" s="1"/>
  <c r="AG130" i="10"/>
  <c r="AI130" i="10"/>
  <c r="AK130" i="10" s="1"/>
  <c r="AJ130" i="10"/>
  <c r="AF131" i="10"/>
  <c r="AH131" i="10" s="1"/>
  <c r="AG131" i="10"/>
  <c r="AI131" i="10"/>
  <c r="AK131" i="10" s="1"/>
  <c r="AJ131" i="10"/>
  <c r="AF132" i="10"/>
  <c r="AH132" i="10" s="1"/>
  <c r="AG132" i="10"/>
  <c r="AI132" i="10"/>
  <c r="AK132" i="10" s="1"/>
  <c r="AJ132" i="10"/>
  <c r="AF133" i="10"/>
  <c r="AH133" i="10" s="1"/>
  <c r="AG133" i="10"/>
  <c r="AI133" i="10"/>
  <c r="AK133" i="10" s="1"/>
  <c r="AJ133" i="10"/>
  <c r="AF134" i="10"/>
  <c r="AH134" i="10" s="1"/>
  <c r="AG134" i="10"/>
  <c r="AI134" i="10"/>
  <c r="AK134" i="10" s="1"/>
  <c r="AJ134" i="10"/>
  <c r="AF135" i="10"/>
  <c r="AH135" i="10" s="1"/>
  <c r="AG135" i="10"/>
  <c r="AI135" i="10"/>
  <c r="AK135" i="10" s="1"/>
  <c r="AJ135" i="10"/>
  <c r="AF136" i="10"/>
  <c r="AH136" i="10" s="1"/>
  <c r="AG136" i="10"/>
  <c r="AI136" i="10"/>
  <c r="AK136" i="10" s="1"/>
  <c r="AJ136" i="10"/>
  <c r="AF137" i="10"/>
  <c r="AH137" i="10" s="1"/>
  <c r="AG137" i="10"/>
  <c r="AI137" i="10"/>
  <c r="AK137" i="10" s="1"/>
  <c r="AJ137" i="10"/>
  <c r="AF138" i="10"/>
  <c r="AH138" i="10" s="1"/>
  <c r="AG138" i="10"/>
  <c r="AI138" i="10"/>
  <c r="AK138" i="10" s="1"/>
  <c r="AJ138" i="10"/>
  <c r="AF139" i="10"/>
  <c r="AH139" i="10" s="1"/>
  <c r="AG139" i="10"/>
  <c r="AI139" i="10"/>
  <c r="AK139" i="10" s="1"/>
  <c r="AJ139" i="10"/>
  <c r="AF140" i="10"/>
  <c r="AH140" i="10" s="1"/>
  <c r="AG140" i="10"/>
  <c r="AI140" i="10"/>
  <c r="AK140" i="10" s="1"/>
  <c r="AJ140" i="10"/>
  <c r="AF141" i="10"/>
  <c r="AH141" i="10" s="1"/>
  <c r="AG141" i="10"/>
  <c r="AI141" i="10"/>
  <c r="AK141" i="10" s="1"/>
  <c r="AJ141" i="10"/>
  <c r="AF142" i="10"/>
  <c r="AH142" i="10" s="1"/>
  <c r="AG142" i="10"/>
  <c r="AI142" i="10"/>
  <c r="AK142" i="10" s="1"/>
  <c r="AJ142" i="10"/>
  <c r="AF143" i="10"/>
  <c r="AH143" i="10" s="1"/>
  <c r="AG143" i="10"/>
  <c r="AI143" i="10"/>
  <c r="AK143" i="10" s="1"/>
  <c r="AJ143" i="10"/>
  <c r="AF144" i="10"/>
  <c r="AH144" i="10" s="1"/>
  <c r="AG144" i="10"/>
  <c r="AI144" i="10"/>
  <c r="AK144" i="10" s="1"/>
  <c r="AJ144" i="10"/>
  <c r="AF145" i="10"/>
  <c r="AH145" i="10" s="1"/>
  <c r="AG145" i="10"/>
  <c r="AI145" i="10"/>
  <c r="AK145" i="10" s="1"/>
  <c r="AJ145" i="10"/>
  <c r="AF146" i="10"/>
  <c r="AH146" i="10" s="1"/>
  <c r="AG146" i="10"/>
  <c r="AI146" i="10"/>
  <c r="AK146" i="10" s="1"/>
  <c r="AJ146" i="10"/>
  <c r="AF147" i="10"/>
  <c r="AH147" i="10" s="1"/>
  <c r="AG147" i="10"/>
  <c r="AI147" i="10"/>
  <c r="AK147" i="10" s="1"/>
  <c r="AJ147" i="10"/>
  <c r="AF148" i="10"/>
  <c r="AH148" i="10" s="1"/>
  <c r="AG148" i="10"/>
  <c r="AI148" i="10"/>
  <c r="AK148" i="10" s="1"/>
  <c r="AJ148" i="10"/>
  <c r="AF149" i="10"/>
  <c r="AH149" i="10" s="1"/>
  <c r="AG149" i="10"/>
  <c r="AI149" i="10"/>
  <c r="AK149" i="10" s="1"/>
  <c r="AJ149" i="10"/>
  <c r="AF150" i="10"/>
  <c r="AH150" i="10" s="1"/>
  <c r="AG150" i="10"/>
  <c r="AI150" i="10"/>
  <c r="AK150" i="10" s="1"/>
  <c r="AJ150" i="10"/>
  <c r="AF151" i="10"/>
  <c r="AH151" i="10" s="1"/>
  <c r="AG151" i="10"/>
  <c r="AI151" i="10"/>
  <c r="AK151" i="10" s="1"/>
  <c r="AJ151" i="10"/>
  <c r="AF152" i="10"/>
  <c r="AH152" i="10" s="1"/>
  <c r="AG152" i="10"/>
  <c r="AI152" i="10"/>
  <c r="AK152" i="10" s="1"/>
  <c r="AJ152" i="10"/>
  <c r="AF153" i="10"/>
  <c r="AH153" i="10" s="1"/>
  <c r="AG153" i="10"/>
  <c r="AI153" i="10"/>
  <c r="AK153" i="10" s="1"/>
  <c r="AJ153" i="10"/>
  <c r="AF154" i="10"/>
  <c r="AH154" i="10" s="1"/>
  <c r="AG154" i="10"/>
  <c r="AI154" i="10"/>
  <c r="AK154" i="10" s="1"/>
  <c r="AJ154" i="10"/>
  <c r="AF155" i="10"/>
  <c r="AH155" i="10" s="1"/>
  <c r="AG155" i="10"/>
  <c r="AI155" i="10"/>
  <c r="AK155" i="10" s="1"/>
  <c r="AJ155" i="10"/>
  <c r="AF156" i="10"/>
  <c r="AH156" i="10" s="1"/>
  <c r="AG156" i="10"/>
  <c r="AI156" i="10"/>
  <c r="AK156" i="10" s="1"/>
  <c r="AJ156" i="10"/>
  <c r="AF157" i="10"/>
  <c r="AH157" i="10" s="1"/>
  <c r="AG157" i="10"/>
  <c r="AI157" i="10"/>
  <c r="AK157" i="10" s="1"/>
  <c r="AJ157" i="10"/>
  <c r="AF158" i="10"/>
  <c r="AH158" i="10" s="1"/>
  <c r="AG158" i="10"/>
  <c r="AI158" i="10"/>
  <c r="AK158" i="10" s="1"/>
  <c r="AJ158" i="10"/>
  <c r="AF159" i="10"/>
  <c r="AH159" i="10" s="1"/>
  <c r="AG159" i="10"/>
  <c r="AI159" i="10"/>
  <c r="AK159" i="10" s="1"/>
  <c r="AJ159" i="10"/>
  <c r="AF160" i="10"/>
  <c r="AH160" i="10" s="1"/>
  <c r="AG160" i="10"/>
  <c r="AI160" i="10"/>
  <c r="AK160" i="10" s="1"/>
  <c r="AJ160" i="10"/>
  <c r="AF161" i="10"/>
  <c r="AH161" i="10" s="1"/>
  <c r="AG161" i="10"/>
  <c r="AI161" i="10"/>
  <c r="AK161" i="10" s="1"/>
  <c r="AJ161" i="10"/>
  <c r="AF8" i="10"/>
  <c r="AH8" i="10" s="1"/>
  <c r="AG8" i="10"/>
  <c r="AI8" i="10"/>
  <c r="AK8" i="10" s="1"/>
  <c r="AJ8" i="10"/>
  <c r="AF9" i="10"/>
  <c r="AH9" i="10" s="1"/>
  <c r="AG9" i="10"/>
  <c r="AI9" i="10"/>
  <c r="AK9" i="10" s="1"/>
  <c r="AJ9" i="10"/>
  <c r="AF10" i="10"/>
  <c r="AH10" i="10" s="1"/>
  <c r="AG10" i="10"/>
  <c r="AI10" i="10"/>
  <c r="AK10" i="10" s="1"/>
  <c r="AJ10" i="10"/>
  <c r="AF11" i="10"/>
  <c r="AH11" i="10" s="1"/>
  <c r="AG11" i="10"/>
  <c r="AI11" i="10"/>
  <c r="AK11" i="10" s="1"/>
  <c r="AJ11" i="10"/>
  <c r="AF12" i="10"/>
  <c r="AH12" i="10" s="1"/>
  <c r="AG12" i="10"/>
  <c r="AI12" i="10"/>
  <c r="AK12" i="10" s="1"/>
  <c r="AJ12" i="10"/>
  <c r="AF13" i="10"/>
  <c r="AH13" i="10" s="1"/>
  <c r="AG13" i="10"/>
  <c r="AI13" i="10"/>
  <c r="AJ13" i="10"/>
  <c r="AK13" i="10"/>
  <c r="AF14" i="10"/>
  <c r="AH14" i="10" s="1"/>
  <c r="AG14" i="10"/>
  <c r="AI14" i="10"/>
  <c r="AK14" i="10" s="1"/>
  <c r="AJ14" i="10"/>
  <c r="AF15" i="10"/>
  <c r="AH15" i="10" s="1"/>
  <c r="AG15" i="10"/>
  <c r="AI15" i="10"/>
  <c r="AK15" i="10" s="1"/>
  <c r="AJ15" i="10"/>
  <c r="AF16" i="10"/>
  <c r="AH16" i="10" s="1"/>
  <c r="AG16" i="10"/>
  <c r="AI16" i="10"/>
  <c r="AK16" i="10" s="1"/>
  <c r="AJ16" i="10"/>
  <c r="AF5" i="10"/>
  <c r="AH5" i="10" s="1"/>
  <c r="AG5" i="10"/>
  <c r="AI5" i="10"/>
  <c r="AK5" i="10" s="1"/>
  <c r="AJ5" i="10"/>
  <c r="AF6" i="10"/>
  <c r="AH6" i="10" s="1"/>
  <c r="AG6" i="10"/>
  <c r="AI6" i="10"/>
  <c r="AK6" i="10" s="1"/>
  <c r="AJ6" i="10"/>
  <c r="AF7" i="10"/>
  <c r="AH7" i="10" s="1"/>
  <c r="AG7" i="10"/>
  <c r="AI7" i="10"/>
  <c r="AK7" i="10" s="1"/>
  <c r="AJ7" i="10"/>
  <c r="AJ4" i="10"/>
  <c r="AI4" i="10"/>
  <c r="AK4" i="10" s="1"/>
  <c r="AG4" i="10"/>
  <c r="AF4" i="10"/>
  <c r="AH4" i="10" s="1"/>
  <c r="AI16" i="9"/>
  <c r="AK16" i="9" s="1"/>
  <c r="AJ16" i="9"/>
  <c r="AI17" i="9"/>
  <c r="AK17" i="9" s="1"/>
  <c r="AJ17" i="9"/>
  <c r="AI18" i="9"/>
  <c r="AK18" i="9" s="1"/>
  <c r="AJ18" i="9"/>
  <c r="AI19" i="9"/>
  <c r="AK19" i="9" s="1"/>
  <c r="AJ19" i="9"/>
  <c r="AI20" i="9"/>
  <c r="AK20" i="9" s="1"/>
  <c r="AJ20" i="9"/>
  <c r="AI21" i="9"/>
  <c r="AK21" i="9" s="1"/>
  <c r="AJ21" i="9"/>
  <c r="AI22" i="9"/>
  <c r="AK22" i="9" s="1"/>
  <c r="AJ22" i="9"/>
  <c r="AI23" i="9"/>
  <c r="AK23" i="9" s="1"/>
  <c r="AJ23" i="9"/>
  <c r="AI24" i="9"/>
  <c r="AK24" i="9" s="1"/>
  <c r="AJ24" i="9"/>
  <c r="AI25" i="9"/>
  <c r="AK25" i="9" s="1"/>
  <c r="AJ25" i="9"/>
  <c r="AI26" i="9"/>
  <c r="AK26" i="9" s="1"/>
  <c r="AJ26" i="9"/>
  <c r="AI27" i="9"/>
  <c r="AK27" i="9" s="1"/>
  <c r="AJ27" i="9"/>
  <c r="AI28" i="9"/>
  <c r="AK28" i="9" s="1"/>
  <c r="AJ28" i="9"/>
  <c r="AI29" i="9"/>
  <c r="AK29" i="9" s="1"/>
  <c r="AI30" i="9"/>
  <c r="AK30" i="9" s="1"/>
  <c r="AI31" i="9"/>
  <c r="AK31" i="9" s="1"/>
  <c r="AI32" i="9"/>
  <c r="AK32" i="9" s="1"/>
  <c r="AI33" i="9"/>
  <c r="AK33" i="9" s="1"/>
  <c r="AJ33" i="9"/>
  <c r="AI34" i="9"/>
  <c r="AK34" i="9" s="1"/>
  <c r="AJ34" i="9"/>
  <c r="AI35" i="9"/>
  <c r="AK35" i="9" s="1"/>
  <c r="AJ35" i="9"/>
  <c r="AI36" i="9"/>
  <c r="AK36" i="9" s="1"/>
  <c r="AJ36" i="9"/>
  <c r="AI37" i="9"/>
  <c r="AK37" i="9" s="1"/>
  <c r="AJ37" i="9"/>
  <c r="AI38" i="9"/>
  <c r="AK38" i="9" s="1"/>
  <c r="AJ38" i="9"/>
  <c r="AI39" i="9"/>
  <c r="AK39" i="9" s="1"/>
  <c r="AJ39" i="9"/>
  <c r="AI40" i="9"/>
  <c r="AK40" i="9" s="1"/>
  <c r="AJ40" i="9"/>
  <c r="AI41" i="9"/>
  <c r="AK41" i="9" s="1"/>
  <c r="AJ41" i="9"/>
  <c r="AI42" i="9"/>
  <c r="AK42" i="9" s="1"/>
  <c r="AJ42" i="9"/>
  <c r="AI43" i="9"/>
  <c r="AK43" i="9" s="1"/>
  <c r="AJ43" i="9"/>
  <c r="AI44" i="9"/>
  <c r="AK44" i="9" s="1"/>
  <c r="AJ44" i="9"/>
  <c r="AI45" i="9"/>
  <c r="AK45" i="9" s="1"/>
  <c r="AJ45" i="9"/>
  <c r="AI46" i="9"/>
  <c r="AK46" i="9" s="1"/>
  <c r="AJ46" i="9"/>
  <c r="AI47" i="9"/>
  <c r="AK47" i="9" s="1"/>
  <c r="AJ47" i="9"/>
  <c r="AI48" i="9"/>
  <c r="AK48" i="9" s="1"/>
  <c r="AJ48" i="9"/>
  <c r="AI49" i="9"/>
  <c r="AK49" i="9" s="1"/>
  <c r="AJ49" i="9"/>
  <c r="AI50" i="9"/>
  <c r="AK50" i="9" s="1"/>
  <c r="AJ50" i="9"/>
  <c r="AI51" i="9"/>
  <c r="AK51" i="9" s="1"/>
  <c r="AJ51" i="9"/>
  <c r="AI52" i="9"/>
  <c r="AK52" i="9" s="1"/>
  <c r="AJ52" i="9"/>
  <c r="AI53" i="9"/>
  <c r="AK53" i="9" s="1"/>
  <c r="AJ53" i="9"/>
  <c r="AI54" i="9"/>
  <c r="AK54" i="9" s="1"/>
  <c r="AJ54" i="9"/>
  <c r="AI55" i="9"/>
  <c r="AK55" i="9" s="1"/>
  <c r="AJ55" i="9"/>
  <c r="AI56" i="9"/>
  <c r="AK56" i="9" s="1"/>
  <c r="AJ56" i="9"/>
  <c r="AI57" i="9"/>
  <c r="AK57" i="9" s="1"/>
  <c r="AJ57" i="9"/>
  <c r="AI58" i="9"/>
  <c r="AK58" i="9" s="1"/>
  <c r="AJ58" i="9"/>
  <c r="AI59" i="9"/>
  <c r="AK59" i="9" s="1"/>
  <c r="AJ59" i="9"/>
  <c r="AI60" i="9"/>
  <c r="AK60" i="9" s="1"/>
  <c r="AJ60" i="9"/>
  <c r="AI61" i="9"/>
  <c r="AK61" i="9" s="1"/>
  <c r="AJ61" i="9"/>
  <c r="AI62" i="9"/>
  <c r="AK62" i="9" s="1"/>
  <c r="AJ62" i="9"/>
  <c r="AI63" i="9"/>
  <c r="AK63" i="9" s="1"/>
  <c r="AJ63" i="9"/>
  <c r="AI64" i="9"/>
  <c r="AK64" i="9" s="1"/>
  <c r="AJ64" i="9"/>
  <c r="AI65" i="9"/>
  <c r="AK65" i="9" s="1"/>
  <c r="AJ65" i="9"/>
  <c r="AI66" i="9"/>
  <c r="AK66" i="9" s="1"/>
  <c r="AJ66" i="9"/>
  <c r="AI67" i="9"/>
  <c r="AK67" i="9" s="1"/>
  <c r="AJ67" i="9"/>
  <c r="AI68" i="9"/>
  <c r="AK68" i="9" s="1"/>
  <c r="AJ68" i="9"/>
  <c r="AI69" i="9"/>
  <c r="AK69" i="9" s="1"/>
  <c r="AJ69" i="9"/>
  <c r="AI70" i="9"/>
  <c r="AK70" i="9" s="1"/>
  <c r="AJ70" i="9"/>
  <c r="AI71" i="9"/>
  <c r="AK71" i="9" s="1"/>
  <c r="AJ71" i="9"/>
  <c r="AI72" i="9"/>
  <c r="AK72" i="9" s="1"/>
  <c r="AJ72" i="9"/>
  <c r="AI73" i="9"/>
  <c r="AK73" i="9" s="1"/>
  <c r="AJ73" i="9"/>
  <c r="AI74" i="9"/>
  <c r="AK74" i="9" s="1"/>
  <c r="AJ74" i="9"/>
  <c r="AI75" i="9"/>
  <c r="AK75" i="9" s="1"/>
  <c r="AJ75" i="9"/>
  <c r="AI76" i="9"/>
  <c r="AK76" i="9" s="1"/>
  <c r="AJ76" i="9"/>
  <c r="AI77" i="9"/>
  <c r="AK77" i="9" s="1"/>
  <c r="AJ77" i="9"/>
  <c r="AI78" i="9"/>
  <c r="AK78" i="9" s="1"/>
  <c r="AJ78" i="9"/>
  <c r="AI79" i="9"/>
  <c r="AK79" i="9" s="1"/>
  <c r="AJ79" i="9"/>
  <c r="AI80" i="9"/>
  <c r="AK80" i="9" s="1"/>
  <c r="AJ80" i="9"/>
  <c r="AI81" i="9"/>
  <c r="AK81" i="9" s="1"/>
  <c r="AJ81" i="9"/>
  <c r="AI82" i="9"/>
  <c r="AK82" i="9" s="1"/>
  <c r="AJ82" i="9"/>
  <c r="AI83" i="9"/>
  <c r="AK83" i="9" s="1"/>
  <c r="AJ83" i="9"/>
  <c r="AI84" i="9"/>
  <c r="AK84" i="9" s="1"/>
  <c r="AJ84" i="9"/>
  <c r="AI85" i="9"/>
  <c r="AK85" i="9" s="1"/>
  <c r="AJ85" i="9"/>
  <c r="AI86" i="9"/>
  <c r="AK86" i="9" s="1"/>
  <c r="AJ86" i="9"/>
  <c r="AI87" i="9"/>
  <c r="AK87" i="9" s="1"/>
  <c r="AJ87" i="9"/>
  <c r="AI88" i="9"/>
  <c r="AK88" i="9" s="1"/>
  <c r="AJ88" i="9"/>
  <c r="AI89" i="9"/>
  <c r="AK89" i="9" s="1"/>
  <c r="AJ89" i="9"/>
  <c r="AI90" i="9"/>
  <c r="AK90" i="9" s="1"/>
  <c r="AJ90" i="9"/>
  <c r="AI91" i="9"/>
  <c r="AK91" i="9" s="1"/>
  <c r="AJ91" i="9"/>
  <c r="AI92" i="9"/>
  <c r="AK92" i="9" s="1"/>
  <c r="AJ92" i="9"/>
  <c r="AI93" i="9"/>
  <c r="AK93" i="9" s="1"/>
  <c r="AJ93" i="9"/>
  <c r="AI94" i="9"/>
  <c r="AK94" i="9" s="1"/>
  <c r="AJ94" i="9"/>
  <c r="AI95" i="9"/>
  <c r="AK95" i="9" s="1"/>
  <c r="AJ95" i="9"/>
  <c r="AI96" i="9"/>
  <c r="AK96" i="9" s="1"/>
  <c r="AJ96" i="9"/>
  <c r="AI97" i="9"/>
  <c r="AK97" i="9" s="1"/>
  <c r="AJ97" i="9"/>
  <c r="AI98" i="9"/>
  <c r="AK98" i="9" s="1"/>
  <c r="AJ98" i="9"/>
  <c r="AI99" i="9"/>
  <c r="AK99" i="9" s="1"/>
  <c r="AJ99" i="9"/>
  <c r="AI100" i="9"/>
  <c r="AK100" i="9" s="1"/>
  <c r="AJ100" i="9"/>
  <c r="AI101" i="9"/>
  <c r="AK101" i="9" s="1"/>
  <c r="AJ101" i="9"/>
  <c r="AI102" i="9"/>
  <c r="AK102" i="9" s="1"/>
  <c r="AJ102" i="9"/>
  <c r="AI103" i="9"/>
  <c r="AK103" i="9" s="1"/>
  <c r="AJ103" i="9"/>
  <c r="AI104" i="9"/>
  <c r="AK104" i="9" s="1"/>
  <c r="AJ104" i="9"/>
  <c r="AI105" i="9"/>
  <c r="AK105" i="9" s="1"/>
  <c r="AJ105" i="9"/>
  <c r="AI106" i="9"/>
  <c r="AK106" i="9" s="1"/>
  <c r="AJ106" i="9"/>
  <c r="AI107" i="9"/>
  <c r="AK107" i="9" s="1"/>
  <c r="AJ107" i="9"/>
  <c r="AI108" i="9"/>
  <c r="AK108" i="9" s="1"/>
  <c r="AJ108" i="9"/>
  <c r="AI109" i="9"/>
  <c r="AK109" i="9" s="1"/>
  <c r="AJ109" i="9"/>
  <c r="AI110" i="9"/>
  <c r="AK110" i="9" s="1"/>
  <c r="AJ110" i="9"/>
  <c r="AI111" i="9"/>
  <c r="AK111" i="9" s="1"/>
  <c r="AJ111" i="9"/>
  <c r="AI112" i="9"/>
  <c r="AK112" i="9" s="1"/>
  <c r="AJ112" i="9"/>
  <c r="AI113" i="9"/>
  <c r="AK113" i="9" s="1"/>
  <c r="AJ113" i="9"/>
  <c r="AI114" i="9"/>
  <c r="AK114" i="9" s="1"/>
  <c r="AJ114" i="9"/>
  <c r="AI115" i="9"/>
  <c r="AK115" i="9" s="1"/>
  <c r="AJ115" i="9"/>
  <c r="AI116" i="9"/>
  <c r="AK116" i="9" s="1"/>
  <c r="AJ116" i="9"/>
  <c r="AI117" i="9"/>
  <c r="AK117" i="9" s="1"/>
  <c r="AJ117" i="9"/>
  <c r="AI118" i="9"/>
  <c r="AK118" i="9" s="1"/>
  <c r="AJ118" i="9"/>
  <c r="AI119" i="9"/>
  <c r="AK119" i="9" s="1"/>
  <c r="AJ119" i="9"/>
  <c r="AI120" i="9"/>
  <c r="AK120" i="9" s="1"/>
  <c r="AJ120" i="9"/>
  <c r="AI121" i="9"/>
  <c r="AK121" i="9" s="1"/>
  <c r="AJ121" i="9"/>
  <c r="AI122" i="9"/>
  <c r="AK122" i="9" s="1"/>
  <c r="AJ122" i="9"/>
  <c r="AI123" i="9"/>
  <c r="AK123" i="9" s="1"/>
  <c r="AJ123" i="9"/>
  <c r="AI124" i="9"/>
  <c r="AK124" i="9" s="1"/>
  <c r="AJ124" i="9"/>
  <c r="AI125" i="9"/>
  <c r="AK125" i="9" s="1"/>
  <c r="AJ125" i="9"/>
  <c r="AI126" i="9"/>
  <c r="AK126" i="9" s="1"/>
  <c r="AJ126" i="9"/>
  <c r="AI127" i="9"/>
  <c r="AK127" i="9" s="1"/>
  <c r="AJ127" i="9"/>
  <c r="AI128" i="9"/>
  <c r="AK128" i="9" s="1"/>
  <c r="AJ128" i="9"/>
  <c r="AI129" i="9"/>
  <c r="AK129" i="9" s="1"/>
  <c r="AJ129" i="9"/>
  <c r="AI130" i="9"/>
  <c r="AK130" i="9" s="1"/>
  <c r="AJ130" i="9"/>
  <c r="AI131" i="9"/>
  <c r="AK131" i="9" s="1"/>
  <c r="AJ131" i="9"/>
  <c r="AI132" i="9"/>
  <c r="AK132" i="9" s="1"/>
  <c r="AJ132" i="9"/>
  <c r="AI133" i="9"/>
  <c r="AK133" i="9" s="1"/>
  <c r="AJ133" i="9"/>
  <c r="AI134" i="9"/>
  <c r="AK134" i="9" s="1"/>
  <c r="AJ134" i="9"/>
  <c r="AI135" i="9"/>
  <c r="AK135" i="9" s="1"/>
  <c r="AJ135" i="9"/>
  <c r="AI136" i="9"/>
  <c r="AK136" i="9" s="1"/>
  <c r="AJ136" i="9"/>
  <c r="AI137" i="9"/>
  <c r="AK137" i="9" s="1"/>
  <c r="AJ137" i="9"/>
  <c r="AI138" i="9"/>
  <c r="AK138" i="9" s="1"/>
  <c r="AJ138" i="9"/>
  <c r="AI139" i="9"/>
  <c r="AK139" i="9" s="1"/>
  <c r="AJ139" i="9"/>
  <c r="AI140" i="9"/>
  <c r="AK140" i="9" s="1"/>
  <c r="AJ140" i="9"/>
  <c r="AI141" i="9"/>
  <c r="AK141" i="9" s="1"/>
  <c r="AJ141" i="9"/>
  <c r="AI142" i="9"/>
  <c r="AK142" i="9" s="1"/>
  <c r="AJ142" i="9"/>
  <c r="AI143" i="9"/>
  <c r="AK143" i="9" s="1"/>
  <c r="AJ143" i="9"/>
  <c r="AI144" i="9"/>
  <c r="AK144" i="9" s="1"/>
  <c r="AJ144" i="9"/>
  <c r="AI145" i="9"/>
  <c r="AK145" i="9" s="1"/>
  <c r="AJ145" i="9"/>
  <c r="AI146" i="9"/>
  <c r="AK146" i="9" s="1"/>
  <c r="AJ146" i="9"/>
  <c r="AI147" i="9"/>
  <c r="AK147" i="9" s="1"/>
  <c r="AJ147" i="9"/>
  <c r="AI148" i="9"/>
  <c r="AK148" i="9" s="1"/>
  <c r="AJ148" i="9"/>
  <c r="AI149" i="9"/>
  <c r="AK149" i="9" s="1"/>
  <c r="AJ149" i="9"/>
  <c r="AI150" i="9"/>
  <c r="AK150" i="9" s="1"/>
  <c r="AJ150" i="9"/>
  <c r="AI151" i="9"/>
  <c r="AK151" i="9" s="1"/>
  <c r="AJ151" i="9"/>
  <c r="AI152" i="9"/>
  <c r="AK152" i="9" s="1"/>
  <c r="AJ152" i="9"/>
  <c r="AI153" i="9"/>
  <c r="AK153" i="9" s="1"/>
  <c r="AJ153" i="9"/>
  <c r="AI154" i="9"/>
  <c r="AK154" i="9" s="1"/>
  <c r="AJ154" i="9"/>
  <c r="AI155" i="9"/>
  <c r="AK155" i="9" s="1"/>
  <c r="AJ155" i="9"/>
  <c r="AI156" i="9"/>
  <c r="AK156" i="9" s="1"/>
  <c r="AJ156" i="9"/>
  <c r="AI157" i="9"/>
  <c r="AK157" i="9" s="1"/>
  <c r="AJ157" i="9"/>
  <c r="AI158" i="9"/>
  <c r="AK158" i="9" s="1"/>
  <c r="AJ158" i="9"/>
  <c r="AI159" i="9"/>
  <c r="AK159" i="9" s="1"/>
  <c r="AJ159" i="9"/>
  <c r="AI160" i="9"/>
  <c r="AK160" i="9" s="1"/>
  <c r="AJ160" i="9"/>
  <c r="AI161" i="9"/>
  <c r="AK161" i="9" s="1"/>
  <c r="AJ161" i="9"/>
  <c r="AI162" i="9"/>
  <c r="AK162" i="9" s="1"/>
  <c r="AJ162" i="9"/>
  <c r="AI163" i="9"/>
  <c r="AK163" i="9" s="1"/>
  <c r="AJ163" i="9"/>
  <c r="AI164" i="9"/>
  <c r="AK164" i="9" s="1"/>
  <c r="AJ164" i="9"/>
  <c r="AI165" i="9"/>
  <c r="AK165" i="9" s="1"/>
  <c r="AJ165" i="9"/>
  <c r="AI166" i="9"/>
  <c r="AK166" i="9" s="1"/>
  <c r="AJ166" i="9"/>
  <c r="AI167" i="9"/>
  <c r="AK167" i="9" s="1"/>
  <c r="AJ167" i="9"/>
  <c r="AI168" i="9"/>
  <c r="AK168" i="9" s="1"/>
  <c r="AJ168" i="9"/>
  <c r="AI169" i="9"/>
  <c r="AK169" i="9" s="1"/>
  <c r="AJ169" i="9"/>
  <c r="AI170" i="9"/>
  <c r="AK170" i="9" s="1"/>
  <c r="AJ170" i="9"/>
  <c r="AI171" i="9"/>
  <c r="AK171" i="9" s="1"/>
  <c r="AJ171" i="9"/>
  <c r="AI172" i="9"/>
  <c r="AK172" i="9" s="1"/>
  <c r="AJ172" i="9"/>
  <c r="AI173" i="9"/>
  <c r="AK173" i="9" s="1"/>
  <c r="AJ173" i="9"/>
  <c r="AI174" i="9"/>
  <c r="AK174" i="9" s="1"/>
  <c r="AJ174" i="9"/>
  <c r="AI175" i="9"/>
  <c r="AK175" i="9" s="1"/>
  <c r="AJ175" i="9"/>
  <c r="AI176" i="9"/>
  <c r="AK176" i="9" s="1"/>
  <c r="AJ176" i="9"/>
  <c r="AI177" i="9"/>
  <c r="AK177" i="9" s="1"/>
  <c r="AJ177" i="9"/>
  <c r="AI178" i="9"/>
  <c r="AK178" i="9" s="1"/>
  <c r="AJ178" i="9"/>
  <c r="AI179" i="9"/>
  <c r="AK179" i="9" s="1"/>
  <c r="AJ179" i="9"/>
  <c r="AI180" i="9"/>
  <c r="AK180" i="9" s="1"/>
  <c r="AJ180" i="9"/>
  <c r="AI181" i="9"/>
  <c r="AK181" i="9" s="1"/>
  <c r="AJ181" i="9"/>
  <c r="AJ5" i="9"/>
  <c r="AJ6" i="9"/>
  <c r="AJ7" i="9"/>
  <c r="AJ8" i="9"/>
  <c r="AJ9" i="9"/>
  <c r="AJ10" i="9"/>
  <c r="AJ11" i="9"/>
  <c r="AJ12" i="9"/>
  <c r="AJ13" i="9"/>
  <c r="AJ14" i="9"/>
  <c r="AJ15" i="9"/>
  <c r="AJ4" i="9"/>
  <c r="AI5" i="9"/>
  <c r="AK5" i="9" s="1"/>
  <c r="AI6" i="9"/>
  <c r="AK6" i="9" s="1"/>
  <c r="AI7" i="9"/>
  <c r="AK7" i="9" s="1"/>
  <c r="AI8" i="9"/>
  <c r="AK8" i="9" s="1"/>
  <c r="AI9" i="9"/>
  <c r="AK9" i="9" s="1"/>
  <c r="AI10" i="9"/>
  <c r="AK10" i="9" s="1"/>
  <c r="AI11" i="9"/>
  <c r="AK11" i="9" s="1"/>
  <c r="AI12" i="9"/>
  <c r="AK12" i="9" s="1"/>
  <c r="AI13" i="9"/>
  <c r="AK13" i="9" s="1"/>
  <c r="AI14" i="9"/>
  <c r="AK14" i="9" s="1"/>
  <c r="AI15" i="9"/>
  <c r="AK15" i="9" s="1"/>
  <c r="AI4" i="9"/>
  <c r="AG5" i="9"/>
  <c r="AG6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67" i="9"/>
  <c r="AG68" i="9"/>
  <c r="AG69" i="9"/>
  <c r="AG70" i="9"/>
  <c r="AG71" i="9"/>
  <c r="AG72" i="9"/>
  <c r="AG73" i="9"/>
  <c r="AG74" i="9"/>
  <c r="AG75" i="9"/>
  <c r="AG76" i="9"/>
  <c r="AG77" i="9"/>
  <c r="AG78" i="9"/>
  <c r="AG79" i="9"/>
  <c r="AG80" i="9"/>
  <c r="AG81" i="9"/>
  <c r="AG82" i="9"/>
  <c r="AG83" i="9"/>
  <c r="AG84" i="9"/>
  <c r="AG85" i="9"/>
  <c r="AG86" i="9"/>
  <c r="AG87" i="9"/>
  <c r="AG88" i="9"/>
  <c r="AG89" i="9"/>
  <c r="AG90" i="9"/>
  <c r="AG91" i="9"/>
  <c r="AG92" i="9"/>
  <c r="AG93" i="9"/>
  <c r="AG94" i="9"/>
  <c r="AG95" i="9"/>
  <c r="AG96" i="9"/>
  <c r="AG97" i="9"/>
  <c r="AG98" i="9"/>
  <c r="AG99" i="9"/>
  <c r="AG100" i="9"/>
  <c r="AG101" i="9"/>
  <c r="AG102" i="9"/>
  <c r="AG103" i="9"/>
  <c r="AG104" i="9"/>
  <c r="AG105" i="9"/>
  <c r="AG106" i="9"/>
  <c r="AG107" i="9"/>
  <c r="AG108" i="9"/>
  <c r="AG109" i="9"/>
  <c r="AG110" i="9"/>
  <c r="AG111" i="9"/>
  <c r="AG112" i="9"/>
  <c r="AG113" i="9"/>
  <c r="AG114" i="9"/>
  <c r="AG115" i="9"/>
  <c r="AG116" i="9"/>
  <c r="AG117" i="9"/>
  <c r="AG118" i="9"/>
  <c r="AG119" i="9"/>
  <c r="AG120" i="9"/>
  <c r="AG121" i="9"/>
  <c r="AG122" i="9"/>
  <c r="AG123" i="9"/>
  <c r="AG124" i="9"/>
  <c r="AG125" i="9"/>
  <c r="AG126" i="9"/>
  <c r="AG127" i="9"/>
  <c r="AG128" i="9"/>
  <c r="AG129" i="9"/>
  <c r="AG130" i="9"/>
  <c r="AG131" i="9"/>
  <c r="AG132" i="9"/>
  <c r="AG133" i="9"/>
  <c r="AG134" i="9"/>
  <c r="AG135" i="9"/>
  <c r="AG136" i="9"/>
  <c r="AG137" i="9"/>
  <c r="AG138" i="9"/>
  <c r="AG139" i="9"/>
  <c r="AG140" i="9"/>
  <c r="AG141" i="9"/>
  <c r="AG142" i="9"/>
  <c r="AG143" i="9"/>
  <c r="AG144" i="9"/>
  <c r="AG145" i="9"/>
  <c r="AG146" i="9"/>
  <c r="AG147" i="9"/>
  <c r="AG148" i="9"/>
  <c r="AG149" i="9"/>
  <c r="AG150" i="9"/>
  <c r="AG155" i="9"/>
  <c r="AG156" i="9"/>
  <c r="AG157" i="9"/>
  <c r="AG158" i="9"/>
  <c r="AG159" i="9"/>
  <c r="AG160" i="9"/>
  <c r="AG161" i="9"/>
  <c r="AG162" i="9"/>
  <c r="AG163" i="9"/>
  <c r="AG164" i="9"/>
  <c r="AG165" i="9"/>
  <c r="AG166" i="9"/>
  <c r="AG167" i="9"/>
  <c r="AG168" i="9"/>
  <c r="AG169" i="9"/>
  <c r="AG170" i="9"/>
  <c r="AG171" i="9"/>
  <c r="AG172" i="9"/>
  <c r="AG173" i="9"/>
  <c r="AG174" i="9"/>
  <c r="AG175" i="9"/>
  <c r="AG176" i="9"/>
  <c r="AG177" i="9"/>
  <c r="AG178" i="9"/>
  <c r="AG179" i="9"/>
  <c r="AG180" i="9"/>
  <c r="AG181" i="9"/>
  <c r="AG4" i="9"/>
  <c r="AF5" i="9"/>
  <c r="AH5" i="9" s="1"/>
  <c r="AF6" i="9"/>
  <c r="AH6" i="9" s="1"/>
  <c r="AF7" i="9"/>
  <c r="AH7" i="9" s="1"/>
  <c r="AF8" i="9"/>
  <c r="AH8" i="9" s="1"/>
  <c r="AF9" i="9"/>
  <c r="AH9" i="9" s="1"/>
  <c r="AF10" i="9"/>
  <c r="AH10" i="9" s="1"/>
  <c r="AF11" i="9"/>
  <c r="AH11" i="9" s="1"/>
  <c r="AF12" i="9"/>
  <c r="AH12" i="9" s="1"/>
  <c r="AF13" i="9"/>
  <c r="AH13" i="9" s="1"/>
  <c r="AF14" i="9"/>
  <c r="AH14" i="9" s="1"/>
  <c r="AF15" i="9"/>
  <c r="AH15" i="9" s="1"/>
  <c r="AF16" i="9"/>
  <c r="AH16" i="9" s="1"/>
  <c r="AF17" i="9"/>
  <c r="AH17" i="9" s="1"/>
  <c r="AF18" i="9"/>
  <c r="AH18" i="9" s="1"/>
  <c r="AF19" i="9"/>
  <c r="AH19" i="9" s="1"/>
  <c r="AF20" i="9"/>
  <c r="AH20" i="9" s="1"/>
  <c r="AF21" i="9"/>
  <c r="AH21" i="9" s="1"/>
  <c r="AF22" i="9"/>
  <c r="AH22" i="9" s="1"/>
  <c r="AF23" i="9"/>
  <c r="AH23" i="9" s="1"/>
  <c r="AF24" i="9"/>
  <c r="AH24" i="9" s="1"/>
  <c r="AF25" i="9"/>
  <c r="AH25" i="9" s="1"/>
  <c r="AF26" i="9"/>
  <c r="AH26" i="9" s="1"/>
  <c r="AF27" i="9"/>
  <c r="AH27" i="9" s="1"/>
  <c r="AF28" i="9"/>
  <c r="AH28" i="9" s="1"/>
  <c r="AF29" i="9"/>
  <c r="AH29" i="9" s="1"/>
  <c r="AF30" i="9"/>
  <c r="AH30" i="9" s="1"/>
  <c r="AF31" i="9"/>
  <c r="AH31" i="9" s="1"/>
  <c r="AF32" i="9"/>
  <c r="AH32" i="9" s="1"/>
  <c r="AF33" i="9"/>
  <c r="AH33" i="9" s="1"/>
  <c r="AF34" i="9"/>
  <c r="AH34" i="9" s="1"/>
  <c r="AF35" i="9"/>
  <c r="AH35" i="9" s="1"/>
  <c r="AF36" i="9"/>
  <c r="AH36" i="9" s="1"/>
  <c r="AF37" i="9"/>
  <c r="AH37" i="9" s="1"/>
  <c r="AF38" i="9"/>
  <c r="AH38" i="9" s="1"/>
  <c r="AF39" i="9"/>
  <c r="AH39" i="9" s="1"/>
  <c r="AF40" i="9"/>
  <c r="AH40" i="9" s="1"/>
  <c r="AF41" i="9"/>
  <c r="AH41" i="9" s="1"/>
  <c r="AF42" i="9"/>
  <c r="AH42" i="9" s="1"/>
  <c r="AF43" i="9"/>
  <c r="AH43" i="9" s="1"/>
  <c r="AF44" i="9"/>
  <c r="AH44" i="9" s="1"/>
  <c r="AF45" i="9"/>
  <c r="AH45" i="9" s="1"/>
  <c r="AF46" i="9"/>
  <c r="AH46" i="9" s="1"/>
  <c r="AF47" i="9"/>
  <c r="AH47" i="9" s="1"/>
  <c r="AF48" i="9"/>
  <c r="AH48" i="9" s="1"/>
  <c r="AF49" i="9"/>
  <c r="AH49" i="9" s="1"/>
  <c r="AF50" i="9"/>
  <c r="AH50" i="9" s="1"/>
  <c r="AF51" i="9"/>
  <c r="AH51" i="9" s="1"/>
  <c r="AF52" i="9"/>
  <c r="AH52" i="9" s="1"/>
  <c r="AF53" i="9"/>
  <c r="AH53" i="9" s="1"/>
  <c r="AF54" i="9"/>
  <c r="AH54" i="9" s="1"/>
  <c r="AF55" i="9"/>
  <c r="AH55" i="9" s="1"/>
  <c r="AF56" i="9"/>
  <c r="AH56" i="9" s="1"/>
  <c r="AF57" i="9"/>
  <c r="AH57" i="9" s="1"/>
  <c r="AF58" i="9"/>
  <c r="AH58" i="9" s="1"/>
  <c r="AF59" i="9"/>
  <c r="AH59" i="9" s="1"/>
  <c r="AF60" i="9"/>
  <c r="AH60" i="9" s="1"/>
  <c r="AF61" i="9"/>
  <c r="AH61" i="9" s="1"/>
  <c r="AF62" i="9"/>
  <c r="AH62" i="9" s="1"/>
  <c r="AF63" i="9"/>
  <c r="AH63" i="9" s="1"/>
  <c r="AF64" i="9"/>
  <c r="AH64" i="9" s="1"/>
  <c r="AF65" i="9"/>
  <c r="AH65" i="9" s="1"/>
  <c r="AF66" i="9"/>
  <c r="AH66" i="9" s="1"/>
  <c r="AF67" i="9"/>
  <c r="AH67" i="9" s="1"/>
  <c r="AF68" i="9"/>
  <c r="AH68" i="9" s="1"/>
  <c r="AF69" i="9"/>
  <c r="AH69" i="9" s="1"/>
  <c r="AF70" i="9"/>
  <c r="AH70" i="9" s="1"/>
  <c r="AF71" i="9"/>
  <c r="AH71" i="9" s="1"/>
  <c r="AF72" i="9"/>
  <c r="AH72" i="9" s="1"/>
  <c r="AF73" i="9"/>
  <c r="AH73" i="9" s="1"/>
  <c r="AF74" i="9"/>
  <c r="AH74" i="9" s="1"/>
  <c r="AF75" i="9"/>
  <c r="AH75" i="9" s="1"/>
  <c r="AF76" i="9"/>
  <c r="AH76" i="9" s="1"/>
  <c r="AF77" i="9"/>
  <c r="AH77" i="9" s="1"/>
  <c r="AF78" i="9"/>
  <c r="AH78" i="9" s="1"/>
  <c r="AF79" i="9"/>
  <c r="AH79" i="9" s="1"/>
  <c r="AF80" i="9"/>
  <c r="AH80" i="9" s="1"/>
  <c r="AF81" i="9"/>
  <c r="AH81" i="9" s="1"/>
  <c r="AF82" i="9"/>
  <c r="AH82" i="9" s="1"/>
  <c r="AF83" i="9"/>
  <c r="AH83" i="9" s="1"/>
  <c r="AF84" i="9"/>
  <c r="AH84" i="9" s="1"/>
  <c r="AF85" i="9"/>
  <c r="AH85" i="9" s="1"/>
  <c r="AF86" i="9"/>
  <c r="AH86" i="9" s="1"/>
  <c r="AF87" i="9"/>
  <c r="AH87" i="9" s="1"/>
  <c r="AF88" i="9"/>
  <c r="AH88" i="9" s="1"/>
  <c r="AF89" i="9"/>
  <c r="AH89" i="9" s="1"/>
  <c r="AF90" i="9"/>
  <c r="AH90" i="9" s="1"/>
  <c r="AF91" i="9"/>
  <c r="AH91" i="9" s="1"/>
  <c r="AF92" i="9"/>
  <c r="AH92" i="9" s="1"/>
  <c r="AF93" i="9"/>
  <c r="AH93" i="9" s="1"/>
  <c r="AF94" i="9"/>
  <c r="AH94" i="9" s="1"/>
  <c r="AF95" i="9"/>
  <c r="AH95" i="9" s="1"/>
  <c r="AF96" i="9"/>
  <c r="AH96" i="9" s="1"/>
  <c r="AF97" i="9"/>
  <c r="AH97" i="9" s="1"/>
  <c r="AF98" i="9"/>
  <c r="AH98" i="9" s="1"/>
  <c r="AF99" i="9"/>
  <c r="AH99" i="9" s="1"/>
  <c r="AF100" i="9"/>
  <c r="AH100" i="9" s="1"/>
  <c r="AF101" i="9"/>
  <c r="AH101" i="9" s="1"/>
  <c r="AF102" i="9"/>
  <c r="AH102" i="9" s="1"/>
  <c r="AF103" i="9"/>
  <c r="AH103" i="9" s="1"/>
  <c r="AF104" i="9"/>
  <c r="AH104" i="9" s="1"/>
  <c r="AF105" i="9"/>
  <c r="AH105" i="9" s="1"/>
  <c r="AF106" i="9"/>
  <c r="AH106" i="9" s="1"/>
  <c r="AF107" i="9"/>
  <c r="AH107" i="9" s="1"/>
  <c r="AF108" i="9"/>
  <c r="AH108" i="9" s="1"/>
  <c r="AF109" i="9"/>
  <c r="AH109" i="9" s="1"/>
  <c r="AF110" i="9"/>
  <c r="AH110" i="9" s="1"/>
  <c r="AF111" i="9"/>
  <c r="AH111" i="9" s="1"/>
  <c r="AF112" i="9"/>
  <c r="AH112" i="9" s="1"/>
  <c r="AF113" i="9"/>
  <c r="AH113" i="9" s="1"/>
  <c r="AF114" i="9"/>
  <c r="AH114" i="9" s="1"/>
  <c r="AF115" i="9"/>
  <c r="AH115" i="9" s="1"/>
  <c r="AF116" i="9"/>
  <c r="AH116" i="9" s="1"/>
  <c r="AF117" i="9"/>
  <c r="AH117" i="9" s="1"/>
  <c r="AF118" i="9"/>
  <c r="AH118" i="9" s="1"/>
  <c r="AF119" i="9"/>
  <c r="AH119" i="9" s="1"/>
  <c r="AF120" i="9"/>
  <c r="AH120" i="9" s="1"/>
  <c r="AF121" i="9"/>
  <c r="AH121" i="9" s="1"/>
  <c r="AF122" i="9"/>
  <c r="AH122" i="9" s="1"/>
  <c r="AF123" i="9"/>
  <c r="AH123" i="9" s="1"/>
  <c r="AF124" i="9"/>
  <c r="AH124" i="9" s="1"/>
  <c r="AF125" i="9"/>
  <c r="AH125" i="9" s="1"/>
  <c r="AF126" i="9"/>
  <c r="AH126" i="9" s="1"/>
  <c r="AF127" i="9"/>
  <c r="AH127" i="9" s="1"/>
  <c r="AF128" i="9"/>
  <c r="AH128" i="9" s="1"/>
  <c r="AF129" i="9"/>
  <c r="AH129" i="9" s="1"/>
  <c r="AF130" i="9"/>
  <c r="AH130" i="9" s="1"/>
  <c r="AF131" i="9"/>
  <c r="AH131" i="9" s="1"/>
  <c r="AF132" i="9"/>
  <c r="AH132" i="9" s="1"/>
  <c r="AF133" i="9"/>
  <c r="AH133" i="9" s="1"/>
  <c r="AF134" i="9"/>
  <c r="AH134" i="9" s="1"/>
  <c r="AF135" i="9"/>
  <c r="AH135" i="9" s="1"/>
  <c r="AF136" i="9"/>
  <c r="AH136" i="9" s="1"/>
  <c r="AF137" i="9"/>
  <c r="AH137" i="9" s="1"/>
  <c r="AF138" i="9"/>
  <c r="AH138" i="9" s="1"/>
  <c r="AF139" i="9"/>
  <c r="AH139" i="9" s="1"/>
  <c r="AF140" i="9"/>
  <c r="AH140" i="9" s="1"/>
  <c r="AF141" i="9"/>
  <c r="AH141" i="9" s="1"/>
  <c r="AF142" i="9"/>
  <c r="AH142" i="9" s="1"/>
  <c r="AF143" i="9"/>
  <c r="AH143" i="9" s="1"/>
  <c r="AF144" i="9"/>
  <c r="AH144" i="9" s="1"/>
  <c r="AF145" i="9"/>
  <c r="AH145" i="9" s="1"/>
  <c r="AF146" i="9"/>
  <c r="AH146" i="9" s="1"/>
  <c r="AF147" i="9"/>
  <c r="AH147" i="9" s="1"/>
  <c r="AF148" i="9"/>
  <c r="AH148" i="9" s="1"/>
  <c r="AF149" i="9"/>
  <c r="AH149" i="9" s="1"/>
  <c r="AF150" i="9"/>
  <c r="AH150" i="9" s="1"/>
  <c r="AF151" i="9"/>
  <c r="AH151" i="9" s="1"/>
  <c r="AF152" i="9"/>
  <c r="AH152" i="9" s="1"/>
  <c r="AF153" i="9"/>
  <c r="AH153" i="9" s="1"/>
  <c r="AF154" i="9"/>
  <c r="AH154" i="9" s="1"/>
  <c r="AF155" i="9"/>
  <c r="AH155" i="9" s="1"/>
  <c r="AF156" i="9"/>
  <c r="AH156" i="9" s="1"/>
  <c r="AF157" i="9"/>
  <c r="AH157" i="9" s="1"/>
  <c r="AF158" i="9"/>
  <c r="AH158" i="9" s="1"/>
  <c r="AF159" i="9"/>
  <c r="AH159" i="9" s="1"/>
  <c r="AF160" i="9"/>
  <c r="AH160" i="9" s="1"/>
  <c r="AF161" i="9"/>
  <c r="AH161" i="9" s="1"/>
  <c r="AF162" i="9"/>
  <c r="AH162" i="9" s="1"/>
  <c r="AF163" i="9"/>
  <c r="AH163" i="9" s="1"/>
  <c r="AF164" i="9"/>
  <c r="AH164" i="9" s="1"/>
  <c r="AF165" i="9"/>
  <c r="AH165" i="9" s="1"/>
  <c r="AF166" i="9"/>
  <c r="AH166" i="9" s="1"/>
  <c r="AF167" i="9"/>
  <c r="AH167" i="9" s="1"/>
  <c r="AF168" i="9"/>
  <c r="AH168" i="9" s="1"/>
  <c r="AF169" i="9"/>
  <c r="AH169" i="9" s="1"/>
  <c r="AF170" i="9"/>
  <c r="AH170" i="9" s="1"/>
  <c r="AF171" i="9"/>
  <c r="AH171" i="9" s="1"/>
  <c r="AF172" i="9"/>
  <c r="AH172" i="9" s="1"/>
  <c r="AF173" i="9"/>
  <c r="AH173" i="9" s="1"/>
  <c r="AF174" i="9"/>
  <c r="AH174" i="9" s="1"/>
  <c r="AF175" i="9"/>
  <c r="AH175" i="9" s="1"/>
  <c r="AF176" i="9"/>
  <c r="AH176" i="9" s="1"/>
  <c r="AF177" i="9"/>
  <c r="AH177" i="9" s="1"/>
  <c r="AF178" i="9"/>
  <c r="AH178" i="9" s="1"/>
  <c r="AF179" i="9"/>
  <c r="AH179" i="9" s="1"/>
  <c r="AF180" i="9"/>
  <c r="AH180" i="9" s="1"/>
  <c r="AF181" i="9"/>
  <c r="AH181" i="9" s="1"/>
  <c r="AF4" i="9"/>
  <c r="N30" i="8" l="1"/>
  <c r="P30" i="8" s="1"/>
  <c r="J30" i="8"/>
  <c r="J31" i="8"/>
  <c r="N31" i="8"/>
  <c r="P31" i="8" s="1"/>
  <c r="N29" i="8"/>
  <c r="P29" i="8" s="1"/>
  <c r="J29" i="8"/>
  <c r="J32" i="8"/>
  <c r="N32" i="8"/>
  <c r="P32" i="8" s="1"/>
  <c r="AH162" i="10"/>
  <c r="E51" i="8" s="1"/>
  <c r="AG162" i="10"/>
  <c r="K51" i="8" s="1"/>
  <c r="AK162" i="10"/>
  <c r="E52" i="8" s="1"/>
  <c r="AI162" i="10"/>
  <c r="H52" i="8" s="1"/>
  <c r="AF162" i="10"/>
  <c r="H51" i="8" s="1"/>
  <c r="AH4" i="9"/>
  <c r="AH182" i="9" s="1"/>
  <c r="C51" i="8" s="1"/>
  <c r="AF182" i="9"/>
  <c r="G51" i="8" s="1"/>
  <c r="AI182" i="9"/>
  <c r="G52" i="8" s="1"/>
  <c r="Q4" i="9"/>
  <c r="Q182" i="9" s="1"/>
  <c r="C28" i="8" s="1"/>
  <c r="F28" i="8" s="1"/>
  <c r="R182" i="9"/>
  <c r="H28" i="8" s="1"/>
  <c r="AK4" i="9"/>
  <c r="E53" i="8" l="1"/>
  <c r="N28" i="8"/>
  <c r="P28" i="8" s="1"/>
  <c r="J28" i="8"/>
  <c r="F51" i="8"/>
  <c r="N51" i="8"/>
  <c r="I52" i="8"/>
  <c r="AK182" i="9"/>
  <c r="C52" i="8" s="1"/>
  <c r="F52" i="8" s="1"/>
  <c r="T9" i="8"/>
  <c r="T10" i="8"/>
  <c r="N10" i="8"/>
  <c r="Q9" i="8" s="1"/>
  <c r="C53" i="8" l="1"/>
  <c r="F53" i="8" s="1"/>
  <c r="P162" i="10"/>
  <c r="O8" i="8" s="1"/>
  <c r="N162" i="10"/>
  <c r="K8" i="8" s="1"/>
  <c r="P118" i="10"/>
  <c r="O7" i="8" s="1"/>
  <c r="N118" i="10"/>
  <c r="K7" i="8" s="1"/>
  <c r="P106" i="10"/>
  <c r="O6" i="8" s="1"/>
  <c r="N106" i="10"/>
  <c r="K6" i="8" s="1"/>
  <c r="N81" i="10"/>
  <c r="K5" i="8" s="1"/>
  <c r="P20" i="10"/>
  <c r="N20" i="10"/>
  <c r="K4" i="8" s="1"/>
  <c r="J10" i="8"/>
  <c r="M9" i="8" s="1"/>
  <c r="N182" i="9"/>
  <c r="P124" i="9"/>
  <c r="N124" i="9"/>
  <c r="P109" i="9"/>
  <c r="N109" i="9"/>
  <c r="P83" i="9"/>
  <c r="N83" i="9"/>
  <c r="N163" i="10" l="1"/>
  <c r="O4" i="8"/>
  <c r="K10" i="8"/>
  <c r="L4" i="8" s="1"/>
  <c r="M4" i="8" s="1"/>
  <c r="N68" i="9"/>
  <c r="L7" i="8" l="1"/>
  <c r="M7" i="8" s="1"/>
  <c r="L5" i="8"/>
  <c r="M5" i="8" s="1"/>
  <c r="M10" i="8"/>
  <c r="L8" i="8"/>
  <c r="M8" i="8" s="1"/>
  <c r="L6" i="8"/>
  <c r="M6" i="8" s="1"/>
  <c r="P19" i="9"/>
  <c r="N19" i="9"/>
  <c r="G10" i="8" l="1"/>
  <c r="F10" i="8"/>
  <c r="C10" i="8"/>
  <c r="B10" i="8"/>
  <c r="H9" i="8" l="1"/>
  <c r="I9" i="8" s="1"/>
  <c r="I10" i="8"/>
  <c r="H8" i="8"/>
  <c r="I8" i="8" s="1"/>
  <c r="H7" i="8"/>
  <c r="I7" i="8" s="1"/>
  <c r="H6" i="8"/>
  <c r="I6" i="8" s="1"/>
  <c r="H5" i="8"/>
  <c r="I5" i="8" s="1"/>
  <c r="H4" i="8"/>
  <c r="I4" i="8" s="1"/>
  <c r="O153" i="10" l="1"/>
  <c r="O152" i="10"/>
  <c r="O151" i="10"/>
  <c r="O149" i="10"/>
  <c r="O124" i="10"/>
  <c r="O117" i="10"/>
  <c r="O116" i="10"/>
  <c r="O115" i="10"/>
  <c r="O114" i="10"/>
  <c r="O113" i="10"/>
  <c r="O112" i="10"/>
  <c r="O111" i="10"/>
  <c r="O110" i="10"/>
  <c r="O109" i="10"/>
  <c r="O108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P32" i="10"/>
  <c r="P31" i="10"/>
  <c r="P30" i="10"/>
  <c r="O29" i="10"/>
  <c r="O28" i="10"/>
  <c r="O27" i="10"/>
  <c r="O26" i="10"/>
  <c r="O25" i="10"/>
  <c r="O24" i="10"/>
  <c r="O23" i="10"/>
  <c r="O22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P81" i="10" l="1"/>
  <c r="V30" i="10"/>
  <c r="AJ30" i="10"/>
  <c r="V31" i="10"/>
  <c r="AJ31" i="10"/>
  <c r="V32" i="10"/>
  <c r="AJ32" i="10"/>
  <c r="O81" i="10"/>
  <c r="S5" i="8" s="1"/>
  <c r="T5" i="8" s="1"/>
  <c r="O5" i="8"/>
  <c r="O10" i="8" s="1"/>
  <c r="P163" i="10"/>
  <c r="O118" i="10"/>
  <c r="S7" i="8" s="1"/>
  <c r="T7" i="8" s="1"/>
  <c r="O106" i="10"/>
  <c r="S6" i="8" s="1"/>
  <c r="T6" i="8" s="1"/>
  <c r="O163" i="10"/>
  <c r="O20" i="10"/>
  <c r="S4" i="8" s="1"/>
  <c r="T4" i="8" s="1"/>
  <c r="O162" i="10"/>
  <c r="S8" i="8" s="1"/>
  <c r="T8" i="8" s="1"/>
  <c r="O232" i="1"/>
  <c r="O233" i="1"/>
  <c r="O231" i="1"/>
  <c r="O228" i="1"/>
  <c r="O194" i="1"/>
  <c r="AJ162" i="10" l="1"/>
  <c r="K52" i="8" s="1"/>
  <c r="N52" i="8" s="1"/>
  <c r="V162" i="10"/>
  <c r="P5" i="8"/>
  <c r="Q5" i="8" s="1"/>
  <c r="Q10" i="8"/>
  <c r="P4" i="8"/>
  <c r="Q4" i="8" s="1"/>
  <c r="P7" i="8"/>
  <c r="Q7" i="8" s="1"/>
  <c r="P8" i="8"/>
  <c r="Q8" i="8" s="1"/>
  <c r="P6" i="8"/>
  <c r="Q6" i="8" s="1"/>
  <c r="O123" i="1"/>
  <c r="O122" i="1"/>
  <c r="O121" i="1"/>
  <c r="O120" i="1"/>
  <c r="O119" i="1"/>
  <c r="O118" i="1"/>
  <c r="O117" i="1"/>
  <c r="O116" i="1"/>
  <c r="O114" i="1"/>
  <c r="O113" i="1"/>
  <c r="O112" i="1"/>
  <c r="O111" i="1"/>
  <c r="O108" i="1"/>
  <c r="O107" i="1"/>
  <c r="O106" i="1"/>
  <c r="O125" i="1"/>
  <c r="O126" i="1"/>
  <c r="O127" i="1"/>
  <c r="O128" i="1"/>
  <c r="O129" i="1"/>
  <c r="O133" i="1"/>
  <c r="O124" i="1"/>
  <c r="P154" i="9"/>
  <c r="P153" i="9"/>
  <c r="AQ153" i="9" s="1"/>
  <c r="P152" i="9"/>
  <c r="AQ152" i="9" s="1"/>
  <c r="P151" i="9"/>
  <c r="AQ151" i="9" s="1"/>
  <c r="O126" i="9"/>
  <c r="O182" i="9" s="1"/>
  <c r="O123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2" i="9"/>
  <c r="O81" i="9"/>
  <c r="O77" i="9"/>
  <c r="O76" i="9"/>
  <c r="O75" i="9"/>
  <c r="O74" i="9"/>
  <c r="O73" i="9"/>
  <c r="O72" i="9"/>
  <c r="O71" i="9"/>
  <c r="O70" i="9"/>
  <c r="O67" i="9"/>
  <c r="O66" i="9"/>
  <c r="O65" i="9"/>
  <c r="O64" i="9"/>
  <c r="O63" i="9"/>
  <c r="O62" i="9"/>
  <c r="O61" i="9"/>
  <c r="O60" i="9"/>
  <c r="O59" i="9"/>
  <c r="O58" i="9"/>
  <c r="O57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P32" i="9"/>
  <c r="P31" i="9"/>
  <c r="P30" i="9"/>
  <c r="P29" i="9"/>
  <c r="P28" i="9"/>
  <c r="AQ28" i="9" s="1"/>
  <c r="P27" i="9"/>
  <c r="AQ27" i="9" s="1"/>
  <c r="P26" i="9"/>
  <c r="AQ26" i="9" s="1"/>
  <c r="P25" i="9"/>
  <c r="AQ25" i="9" s="1"/>
  <c r="P24" i="9"/>
  <c r="AQ24" i="9" s="1"/>
  <c r="P23" i="9"/>
  <c r="AQ23" i="9" s="1"/>
  <c r="P22" i="9"/>
  <c r="AQ22" i="9" s="1"/>
  <c r="P21" i="9"/>
  <c r="AQ21" i="9" s="1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AW30" i="9" l="1"/>
  <c r="AQ30" i="9"/>
  <c r="AW31" i="9"/>
  <c r="AQ31" i="9"/>
  <c r="AQ182" i="9" s="1"/>
  <c r="H74" i="8" s="1"/>
  <c r="AW154" i="9"/>
  <c r="AQ154" i="9"/>
  <c r="AW32" i="9"/>
  <c r="AQ32" i="9"/>
  <c r="AW29" i="9"/>
  <c r="AQ29" i="9"/>
  <c r="AG24" i="9"/>
  <c r="V24" i="9"/>
  <c r="AJ32" i="9"/>
  <c r="V32" i="9"/>
  <c r="AG25" i="9"/>
  <c r="V25" i="9"/>
  <c r="AG152" i="9"/>
  <c r="V152" i="9"/>
  <c r="AG22" i="9"/>
  <c r="V22" i="9"/>
  <c r="AG26" i="9"/>
  <c r="V26" i="9"/>
  <c r="AJ30" i="9"/>
  <c r="V30" i="9"/>
  <c r="AG153" i="9"/>
  <c r="V153" i="9"/>
  <c r="AG28" i="9"/>
  <c r="V28" i="9"/>
  <c r="AG151" i="9"/>
  <c r="V151" i="9"/>
  <c r="AG21" i="9"/>
  <c r="V21" i="9"/>
  <c r="AJ29" i="9"/>
  <c r="V29" i="9"/>
  <c r="AG23" i="9"/>
  <c r="V23" i="9"/>
  <c r="AG27" i="9"/>
  <c r="V27" i="9"/>
  <c r="AJ31" i="9"/>
  <c r="V31" i="9"/>
  <c r="AG154" i="9"/>
  <c r="V154" i="9"/>
  <c r="P68" i="9"/>
  <c r="O68" i="9"/>
  <c r="O83" i="9"/>
  <c r="O19" i="9"/>
  <c r="O109" i="9"/>
  <c r="O124" i="9"/>
  <c r="P182" i="9"/>
  <c r="O158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5" i="1"/>
  <c r="O74" i="1"/>
  <c r="O73" i="1"/>
  <c r="O72" i="1"/>
  <c r="J74" i="8" l="1"/>
  <c r="K74" i="8"/>
  <c r="M74" i="8" s="1"/>
  <c r="AJ182" i="9"/>
  <c r="J52" i="8" s="1"/>
  <c r="L52" i="8" s="1"/>
  <c r="V182" i="9"/>
  <c r="AG182" i="9"/>
  <c r="J51" i="8" s="1"/>
  <c r="L51" i="8" s="1"/>
  <c r="O76" i="1"/>
  <c r="O68" i="1"/>
  <c r="M52" i="8" l="1"/>
  <c r="O52" i="8" s="1"/>
  <c r="O45" i="1"/>
  <c r="O44" i="1"/>
  <c r="O43" i="1"/>
  <c r="O24" i="1"/>
  <c r="O25" i="1"/>
  <c r="O26" i="1"/>
  <c r="O27" i="1"/>
  <c r="O28" i="1"/>
  <c r="O23" i="1"/>
  <c r="O22" i="1"/>
  <c r="O21" i="1"/>
  <c r="O16" i="1"/>
  <c r="P249" i="1" l="1"/>
  <c r="P250" i="1"/>
  <c r="P251" i="1"/>
  <c r="P252" i="1"/>
  <c r="P253" i="1"/>
  <c r="P254" i="1"/>
  <c r="P255" i="1"/>
  <c r="P256" i="1"/>
  <c r="P259" i="1"/>
  <c r="P260" i="1"/>
  <c r="P261" i="1"/>
  <c r="P262" i="1"/>
  <c r="P212" i="1"/>
  <c r="P213" i="1"/>
  <c r="P214" i="1"/>
  <c r="P215" i="1"/>
  <c r="O186" i="1"/>
  <c r="O258" i="1"/>
  <c r="O257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47" i="1"/>
  <c r="O148" i="1"/>
  <c r="O149" i="1"/>
  <c r="O150" i="1"/>
  <c r="O151" i="1"/>
  <c r="O152" i="1"/>
  <c r="O153" i="1"/>
  <c r="O154" i="1"/>
  <c r="O155" i="1"/>
  <c r="O156" i="1"/>
  <c r="O157" i="1"/>
  <c r="O146" i="1"/>
  <c r="O159" i="1"/>
  <c r="O145" i="1"/>
  <c r="O144" i="1"/>
  <c r="O143" i="1"/>
  <c r="O142" i="1"/>
  <c r="O141" i="1"/>
  <c r="O140" i="1"/>
  <c r="O139" i="1"/>
  <c r="O138" i="1"/>
  <c r="O137" i="1"/>
  <c r="O136" i="1"/>
  <c r="O135" i="1"/>
  <c r="O248" i="1"/>
  <c r="O247" i="1"/>
  <c r="O246" i="1"/>
  <c r="O6" i="1"/>
  <c r="O19" i="1"/>
  <c r="O18" i="1"/>
  <c r="O48" i="1"/>
  <c r="O49" i="1"/>
  <c r="O50" i="1"/>
  <c r="O51" i="1"/>
  <c r="O52" i="1"/>
  <c r="O53" i="1"/>
  <c r="O34" i="1"/>
  <c r="O35" i="1"/>
  <c r="O33" i="1"/>
  <c r="P32" i="1"/>
  <c r="P31" i="1"/>
  <c r="P30" i="1"/>
  <c r="P29" i="1"/>
  <c r="T29" i="1" s="1"/>
  <c r="T262" i="1" s="1"/>
  <c r="O99" i="1"/>
  <c r="O100" i="1"/>
  <c r="O101" i="1"/>
  <c r="O102" i="1"/>
  <c r="O103" i="1"/>
  <c r="O104" i="1"/>
  <c r="O15" i="1"/>
  <c r="O176" i="1"/>
  <c r="O177" i="1"/>
  <c r="O178" i="1"/>
  <c r="O179" i="1"/>
  <c r="O180" i="1"/>
  <c r="O181" i="1"/>
  <c r="O182" i="1"/>
  <c r="O183" i="1"/>
  <c r="O184" i="1"/>
  <c r="O175" i="1"/>
  <c r="O37" i="1"/>
  <c r="O105" i="1"/>
  <c r="O109" i="1"/>
  <c r="O110" i="1"/>
  <c r="O70" i="1"/>
  <c r="O71" i="1"/>
  <c r="O69" i="1"/>
  <c r="O67" i="1"/>
  <c r="O66" i="1"/>
  <c r="O65" i="1"/>
  <c r="O64" i="1"/>
  <c r="O63" i="1"/>
  <c r="O62" i="1"/>
  <c r="O61" i="1"/>
  <c r="O60" i="1"/>
  <c r="O55" i="1"/>
  <c r="O54" i="1"/>
  <c r="O47" i="1"/>
  <c r="O46" i="1"/>
  <c r="O42" i="1"/>
  <c r="O41" i="1"/>
  <c r="O40" i="1"/>
  <c r="O39" i="1"/>
  <c r="O38" i="1"/>
  <c r="O36" i="1"/>
  <c r="O17" i="1"/>
  <c r="O14" i="1"/>
  <c r="O13" i="1"/>
  <c r="O12" i="1"/>
  <c r="O8" i="1"/>
  <c r="O9" i="1"/>
  <c r="O10" i="1"/>
  <c r="O11" i="1"/>
  <c r="O7" i="1"/>
  <c r="O5" i="1"/>
  <c r="O4" i="1"/>
  <c r="M51" i="8" l="1"/>
  <c r="O51" i="8" s="1"/>
  <c r="I51" i="8"/>
</calcChain>
</file>

<file path=xl/sharedStrings.xml><?xml version="1.0" encoding="utf-8"?>
<sst xmlns="http://schemas.openxmlformats.org/spreadsheetml/2006/main" count="6763" uniqueCount="458">
  <si>
    <t>Застройщик</t>
  </si>
  <si>
    <t>ЖК</t>
  </si>
  <si>
    <t>Помещение</t>
  </si>
  <si>
    <t>Площадь</t>
  </si>
  <si>
    <t>Общая стоимость покупки, руб</t>
  </si>
  <si>
    <t>Стоимость кв.м., руб</t>
  </si>
  <si>
    <t>Нежилое 1</t>
  </si>
  <si>
    <t>Нежилое 2</t>
  </si>
  <si>
    <t>А10</t>
  </si>
  <si>
    <t>Холмогоровский 1</t>
  </si>
  <si>
    <t>Холмогоровский 3</t>
  </si>
  <si>
    <t>Золотой век 3</t>
  </si>
  <si>
    <t>Парковый</t>
  </si>
  <si>
    <t>Острова</t>
  </si>
  <si>
    <t>Аксиома</t>
  </si>
  <si>
    <t>Талан</t>
  </si>
  <si>
    <t>1А, 1 этаж</t>
  </si>
  <si>
    <t>1 линия</t>
  </si>
  <si>
    <t>центр</t>
  </si>
  <si>
    <t>Центр</t>
  </si>
  <si>
    <t>Срок сдачи</t>
  </si>
  <si>
    <t>дом сдан</t>
  </si>
  <si>
    <t>Комос-строй</t>
  </si>
  <si>
    <t>УралДомСтрой</t>
  </si>
  <si>
    <t>НП1</t>
  </si>
  <si>
    <t>НП2</t>
  </si>
  <si>
    <t>НП3</t>
  </si>
  <si>
    <t>НП6</t>
  </si>
  <si>
    <t>НП7</t>
  </si>
  <si>
    <t>НП8</t>
  </si>
  <si>
    <t>НП10</t>
  </si>
  <si>
    <t>Рентек-строй</t>
  </si>
  <si>
    <t>магазин</t>
  </si>
  <si>
    <t>НП4</t>
  </si>
  <si>
    <t xml:space="preserve">НП5 </t>
  </si>
  <si>
    <t>НП 7</t>
  </si>
  <si>
    <t>НП 8</t>
  </si>
  <si>
    <t>НП9</t>
  </si>
  <si>
    <t>НП14</t>
  </si>
  <si>
    <t>НП12</t>
  </si>
  <si>
    <t>НП11</t>
  </si>
  <si>
    <t>НП13</t>
  </si>
  <si>
    <t>Берша</t>
  </si>
  <si>
    <t>офис 412</t>
  </si>
  <si>
    <t>офис 213</t>
  </si>
  <si>
    <t>офис 313</t>
  </si>
  <si>
    <t>офис 314</t>
  </si>
  <si>
    <t>офис 312</t>
  </si>
  <si>
    <t>офис 112</t>
  </si>
  <si>
    <t>офис 414</t>
  </si>
  <si>
    <t>офис 812</t>
  </si>
  <si>
    <t>офис 114</t>
  </si>
  <si>
    <t>офис 214</t>
  </si>
  <si>
    <t>офис 511</t>
  </si>
  <si>
    <t>офис 513</t>
  </si>
  <si>
    <t>офис 612</t>
  </si>
  <si>
    <t>офис 4, 1 этаж</t>
  </si>
  <si>
    <t>офис 5, 1 этаж</t>
  </si>
  <si>
    <t>офис 3, 1 этаж</t>
  </si>
  <si>
    <t>офис 7, 1 этаж</t>
  </si>
  <si>
    <t>ЖК Ривьера парк, в сердце</t>
  </si>
  <si>
    <t>ЖК Ривьера парк, под солнцем</t>
  </si>
  <si>
    <t>сдан</t>
  </si>
  <si>
    <t>офис 1</t>
  </si>
  <si>
    <t>офис 2</t>
  </si>
  <si>
    <t>3Q 2019</t>
  </si>
  <si>
    <t>ул. Ленина</t>
  </si>
  <si>
    <t>Дом на Ленина 3</t>
  </si>
  <si>
    <t>офис 3</t>
  </si>
  <si>
    <t>офис 5</t>
  </si>
  <si>
    <t>офис 6</t>
  </si>
  <si>
    <t>Совушки</t>
  </si>
  <si>
    <t>Стрижи-2</t>
  </si>
  <si>
    <t>офис 4</t>
  </si>
  <si>
    <t>офис 10</t>
  </si>
  <si>
    <t>офис 11</t>
  </si>
  <si>
    <t>офис 7</t>
  </si>
  <si>
    <t>офис 8</t>
  </si>
  <si>
    <t>ул. К. Маркса 457</t>
  </si>
  <si>
    <t>Вега</t>
  </si>
  <si>
    <t>Аспек</t>
  </si>
  <si>
    <t>АВС</t>
  </si>
  <si>
    <t>А</t>
  </si>
  <si>
    <t>С</t>
  </si>
  <si>
    <t>В</t>
  </si>
  <si>
    <t>Тип помещения</t>
  </si>
  <si>
    <t>1 эт ЖД</t>
  </si>
  <si>
    <t>2 эт ЖД</t>
  </si>
  <si>
    <t>Локация</t>
  </si>
  <si>
    <t>Холмы</t>
  </si>
  <si>
    <t>Соцгород</t>
  </si>
  <si>
    <t>Ст. аэропорт</t>
  </si>
  <si>
    <t>Тип локации</t>
  </si>
  <si>
    <t>центр улица</t>
  </si>
  <si>
    <t>спальн район</t>
  </si>
  <si>
    <t>Линия</t>
  </si>
  <si>
    <t>Капитал</t>
  </si>
  <si>
    <t>Пушкинская, К. Маркса</t>
  </si>
  <si>
    <t>3Q 2021</t>
  </si>
  <si>
    <t>Район</t>
  </si>
  <si>
    <t>Первомайский</t>
  </si>
  <si>
    <t>Устиновский</t>
  </si>
  <si>
    <t>Октябрьский</t>
  </si>
  <si>
    <t>Ориентир/адрес</t>
  </si>
  <si>
    <t>Облака-1</t>
  </si>
  <si>
    <t>Облака-2</t>
  </si>
  <si>
    <t>Металлургов</t>
  </si>
  <si>
    <t>3Q 2020</t>
  </si>
  <si>
    <t xml:space="preserve">Трафик </t>
  </si>
  <si>
    <t xml:space="preserve">во дворах </t>
  </si>
  <si>
    <t>Колизей</t>
  </si>
  <si>
    <t>Горького</t>
  </si>
  <si>
    <t>10 лет Октября</t>
  </si>
  <si>
    <t>Индустриальный</t>
  </si>
  <si>
    <t>Пеньки</t>
  </si>
  <si>
    <t>Скандинавия 1</t>
  </si>
  <si>
    <t>Ленина</t>
  </si>
  <si>
    <t>2Q 2020</t>
  </si>
  <si>
    <t>Вост. поселок</t>
  </si>
  <si>
    <t>1 эт ЖД пристой</t>
  </si>
  <si>
    <t>Советская 41 - 2</t>
  </si>
  <si>
    <t>Советская</t>
  </si>
  <si>
    <t>Советская 41 - 3</t>
  </si>
  <si>
    <t>1Q 2019</t>
  </si>
  <si>
    <t>Соц город</t>
  </si>
  <si>
    <t>2 эт ЖД пристой</t>
  </si>
  <si>
    <t>-1 эт ЖД пристой</t>
  </si>
  <si>
    <t>Добродом 1</t>
  </si>
  <si>
    <t>Удмуртская</t>
  </si>
  <si>
    <t>Культбаза</t>
  </si>
  <si>
    <t>И Закирова</t>
  </si>
  <si>
    <t>40 лет Победы</t>
  </si>
  <si>
    <t>4Q 2018</t>
  </si>
  <si>
    <t>Холмогорова</t>
  </si>
  <si>
    <t>Холмогорова/Щорса</t>
  </si>
  <si>
    <t>Союзная</t>
  </si>
  <si>
    <t>Фронтовая/Совхозная</t>
  </si>
  <si>
    <t>Регион-инвест (Ривьера)</t>
  </si>
  <si>
    <t>top casual</t>
  </si>
  <si>
    <t>№ 1, 1 и 2 этаж</t>
  </si>
  <si>
    <t>№ 3, 2 этаж</t>
  </si>
  <si>
    <t>№ 4, 2 этаж</t>
  </si>
  <si>
    <t>№ 5, 2 этаж</t>
  </si>
  <si>
    <t>Регион-инвест</t>
  </si>
  <si>
    <t>Горького, Милиционная</t>
  </si>
  <si>
    <t>1 и 2 эт ЖД</t>
  </si>
  <si>
    <t xml:space="preserve">Новый город - 1 </t>
  </si>
  <si>
    <t>50 лет ВЛКСМ</t>
  </si>
  <si>
    <t>Новый город-2</t>
  </si>
  <si>
    <t>9я Подлесная</t>
  </si>
  <si>
    <t>На фруктовой</t>
  </si>
  <si>
    <t>4Q 2020</t>
  </si>
  <si>
    <t>Фруктовая</t>
  </si>
  <si>
    <t>Панорама plaza</t>
  </si>
  <si>
    <t>Кирова</t>
  </si>
  <si>
    <t>Калинка-групп</t>
  </si>
  <si>
    <t>-1 эт ЖД</t>
  </si>
  <si>
    <t>Токио</t>
  </si>
  <si>
    <t>1Q 2020</t>
  </si>
  <si>
    <t>2Q 2019</t>
  </si>
  <si>
    <t>Восточный парус</t>
  </si>
  <si>
    <t>Идеал</t>
  </si>
  <si>
    <t>Огни ижевска</t>
  </si>
  <si>
    <t>Л. Толстого/ Грибоедова</t>
  </si>
  <si>
    <t>во дворах</t>
  </si>
  <si>
    <t>4Q 2019</t>
  </si>
  <si>
    <t>Совхозная</t>
  </si>
  <si>
    <t>СТИМ</t>
  </si>
  <si>
    <t>Металлург</t>
  </si>
  <si>
    <t>Нижняя</t>
  </si>
  <si>
    <t>Альянс</t>
  </si>
  <si>
    <t>Виктория парк 56</t>
  </si>
  <si>
    <t>Щорса</t>
  </si>
  <si>
    <t>Иж-град</t>
  </si>
  <si>
    <t>Крымский</t>
  </si>
  <si>
    <t>Гагарина</t>
  </si>
  <si>
    <t>Ленинский</t>
  </si>
  <si>
    <t>жд вокзал</t>
  </si>
  <si>
    <t>Ассо-строй</t>
  </si>
  <si>
    <t>Эспрессо-Б</t>
  </si>
  <si>
    <t>Лихвинцева</t>
  </si>
  <si>
    <t>НП 6</t>
  </si>
  <si>
    <t>1.1</t>
  </si>
  <si>
    <t>EcoLife 2</t>
  </si>
  <si>
    <t>Весна</t>
  </si>
  <si>
    <t>В Сивкова</t>
  </si>
  <si>
    <t>Весна вставка</t>
  </si>
  <si>
    <t>К Маркса</t>
  </si>
  <si>
    <t>1 эт ЖД пристрой</t>
  </si>
  <si>
    <t>5 Континентов</t>
  </si>
  <si>
    <t>2Q 2021</t>
  </si>
  <si>
    <t>Ocean city - 1</t>
  </si>
  <si>
    <t>Пушкинская</t>
  </si>
  <si>
    <t>3 эт ЖД</t>
  </si>
  <si>
    <t>Футура</t>
  </si>
  <si>
    <t>Танго</t>
  </si>
  <si>
    <t>Матрешки 1</t>
  </si>
  <si>
    <t>Проспект Калашникова</t>
  </si>
  <si>
    <t>Матрешки 2</t>
  </si>
  <si>
    <t>A</t>
  </si>
  <si>
    <t>Елки</t>
  </si>
  <si>
    <t>Молодежная</t>
  </si>
  <si>
    <t>Заречный квартал 5</t>
  </si>
  <si>
    <t>Клубная</t>
  </si>
  <si>
    <t>Строитель</t>
  </si>
  <si>
    <t>Средняя стоимость 1 кв.м.</t>
  </si>
  <si>
    <t>Прочие застройщики</t>
  </si>
  <si>
    <t>Покровский 1</t>
  </si>
  <si>
    <t>Центр города</t>
  </si>
  <si>
    <t>Спальный район</t>
  </si>
  <si>
    <t>2 и 3 этажи</t>
  </si>
  <si>
    <t>Внутри квартала</t>
  </si>
  <si>
    <t>Стрижи-1</t>
  </si>
  <si>
    <t>продано</t>
  </si>
  <si>
    <t xml:space="preserve">добавили </t>
  </si>
  <si>
    <t>Золотой век 2</t>
  </si>
  <si>
    <t>Авангард-форт</t>
  </si>
  <si>
    <t>Софьи Ковалевской</t>
  </si>
  <si>
    <t>1Q 2021</t>
  </si>
  <si>
    <t>Молоко и мед 2</t>
  </si>
  <si>
    <t>Республика</t>
  </si>
  <si>
    <t>3Q 2023</t>
  </si>
  <si>
    <t>2 эт ЖД, пристрой</t>
  </si>
  <si>
    <t>1 эт ЖД, пристрой</t>
  </si>
  <si>
    <t>НП5</t>
  </si>
  <si>
    <t>Новый город-3</t>
  </si>
  <si>
    <t>51 лет ВЛКСМ</t>
  </si>
  <si>
    <t>сняли с продажи</t>
  </si>
  <si>
    <t>На волне, дом 1</t>
  </si>
  <si>
    <t>Горького, Широкий</t>
  </si>
  <si>
    <t>2 линия</t>
  </si>
  <si>
    <t>3 линия</t>
  </si>
  <si>
    <t>4 линия</t>
  </si>
  <si>
    <t>5 линия</t>
  </si>
  <si>
    <t>6 линия</t>
  </si>
  <si>
    <t>7 линия</t>
  </si>
  <si>
    <t>помещение 1</t>
  </si>
  <si>
    <t>помещение 2</t>
  </si>
  <si>
    <t>помещение 3</t>
  </si>
  <si>
    <t>помещение 4</t>
  </si>
  <si>
    <t>помещение 5</t>
  </si>
  <si>
    <t>помещение 6</t>
  </si>
  <si>
    <t>помещение 10</t>
  </si>
  <si>
    <t>1 эт ЖД, с антесолью</t>
  </si>
  <si>
    <t>Под солнцем, дом 2</t>
  </si>
  <si>
    <t>Милиционная</t>
  </si>
  <si>
    <t>ресторан riviera</t>
  </si>
  <si>
    <t>коктель бар/офис 1</t>
  </si>
  <si>
    <t>бургерная/офис2</t>
  </si>
  <si>
    <t>общепит/офис 3</t>
  </si>
  <si>
    <t>общепит/офис 4</t>
  </si>
  <si>
    <t>общепит/офис 5</t>
  </si>
  <si>
    <t>общепит/офис 6</t>
  </si>
  <si>
    <t>общепит/офис 7</t>
  </si>
  <si>
    <t>общепит/офис 8</t>
  </si>
  <si>
    <t>общепит/офис 9</t>
  </si>
  <si>
    <t>офис10</t>
  </si>
  <si>
    <t>офис11</t>
  </si>
  <si>
    <t>офис12</t>
  </si>
  <si>
    <t>помещение 7</t>
  </si>
  <si>
    <t>помещение 8</t>
  </si>
  <si>
    <t>помещение 9</t>
  </si>
  <si>
    <t>Статус</t>
  </si>
  <si>
    <t>в продаже</t>
  </si>
  <si>
    <t>Изменение цены, %.</t>
  </si>
  <si>
    <t>+5%</t>
  </si>
  <si>
    <t>нет информации</t>
  </si>
  <si>
    <t>+44,55%</t>
  </si>
  <si>
    <t>+14%</t>
  </si>
  <si>
    <t>+3,5%</t>
  </si>
  <si>
    <t>+15,6%</t>
  </si>
  <si>
    <t>+14,67%</t>
  </si>
  <si>
    <t>+28,35%</t>
  </si>
  <si>
    <t>+20,58%</t>
  </si>
  <si>
    <t>+46,93%</t>
  </si>
  <si>
    <t>-6,78%</t>
  </si>
  <si>
    <t>Ассортимент</t>
  </si>
  <si>
    <t>Коммерческая недвижимость в новостройках Ижевска. Сентябрь 2018 - Январь 2019</t>
  </si>
  <si>
    <t>Коммерческая недвижимость в новостройках Ижевска. Сентябрь 2018</t>
  </si>
  <si>
    <t>Коммерческая недвижимость в новостройках Ижевска. Январь 2019</t>
  </si>
  <si>
    <t>Изменение доли рынка, %</t>
  </si>
  <si>
    <t>Доля рынка в штуках на 09.01.2019, %</t>
  </si>
  <si>
    <t>Площадь помещений</t>
  </si>
  <si>
    <t>Доля рынка в кв.м. на 09.01.2019, %</t>
  </si>
  <si>
    <t>Стоимость помещений</t>
  </si>
  <si>
    <t>Общая стоимость помещений на 30.09.2018, руб</t>
  </si>
  <si>
    <t>Доля рынка в руб. на 09.01.2019, %</t>
  </si>
  <si>
    <t>Общая стоимость помещений на 09.01.2019, руб.</t>
  </si>
  <si>
    <t>Реализовано в 4 кв 2018, шт.</t>
  </si>
  <si>
    <t>Поступило в продажу в 4 кв 2018, шт.</t>
  </si>
  <si>
    <t>Средняя стоимость 1 кв.м. на 30.09.2018</t>
  </si>
  <si>
    <t>Средняя стоимость 1 кв.м. на 09.01.2019</t>
  </si>
  <si>
    <t>Изменение средней стоимости 1 кв.м.,  %</t>
  </si>
  <si>
    <t>Предложение коммерчекой недвижимости на первичном рынке Ижевска</t>
  </si>
  <si>
    <t>Предложение по районам Ижевска</t>
  </si>
  <si>
    <t>Общая площадь на 30.09.2018, кв.м.</t>
  </si>
  <si>
    <t>Общая площадь на 09.01.2019, кв.м.</t>
  </si>
  <si>
    <t>Общая ст-ть помещений на 30.09.2018, руб</t>
  </si>
  <si>
    <t>Предложение коммерческой недвижимости в центре города и спальных районах</t>
  </si>
  <si>
    <t>Общая ст-ть помещений на 09.01.2019, руб</t>
  </si>
  <si>
    <t>Районы Ижевска</t>
  </si>
  <si>
    <t>Количество ЖК в продаже на 30.09.2018, шт</t>
  </si>
  <si>
    <t>Количество помещений в продаже на 30.09.2018, шт</t>
  </si>
  <si>
    <t>Изменение кол-ва помещений, %</t>
  </si>
  <si>
    <t>Количество ЖК в продаже на 09.01.2019, шт</t>
  </si>
  <si>
    <t>Количество помещений в продаже на 09.01.2019, шт</t>
  </si>
  <si>
    <t>Изменение,  %</t>
  </si>
  <si>
    <t>Изменение, %</t>
  </si>
  <si>
    <t>це</t>
  </si>
  <si>
    <t>центр/площадь</t>
  </si>
  <si>
    <t>центр/стоимость</t>
  </si>
  <si>
    <t>спальн р-н/площадь</t>
  </si>
  <si>
    <t>спальн р-н/стоимость</t>
  </si>
  <si>
    <t>центр/количество</t>
  </si>
  <si>
    <t>спальн район/кол-во</t>
  </si>
  <si>
    <r>
      <rPr>
        <b/>
        <sz val="8"/>
        <color theme="1"/>
        <rFont val="Calibri"/>
        <family val="2"/>
        <charset val="204"/>
        <scheme val="minor"/>
      </rPr>
      <t>Индустриальный</t>
    </r>
    <r>
      <rPr>
        <sz val="8"/>
        <color theme="1"/>
        <rFont val="Calibri"/>
        <family val="2"/>
        <charset val="204"/>
        <scheme val="minor"/>
      </rPr>
      <t xml:space="preserve"> /кол-во</t>
    </r>
  </si>
  <si>
    <r>
      <rPr>
        <b/>
        <sz val="8"/>
        <color theme="1"/>
        <rFont val="Calibri"/>
        <family val="2"/>
        <charset val="204"/>
        <scheme val="minor"/>
      </rPr>
      <t>Индустриальный</t>
    </r>
    <r>
      <rPr>
        <sz val="8"/>
        <color theme="1"/>
        <rFont val="Calibri"/>
        <family val="2"/>
        <charset val="204"/>
        <scheme val="minor"/>
      </rPr>
      <t xml:space="preserve"> /площадь</t>
    </r>
  </si>
  <si>
    <r>
      <rPr>
        <b/>
        <sz val="8"/>
        <color theme="1"/>
        <rFont val="Calibri"/>
        <family val="2"/>
        <charset val="204"/>
        <scheme val="minor"/>
      </rPr>
      <t>Индустриальный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</si>
  <si>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>Первомайский</t>
    </r>
    <r>
      <rPr>
        <sz val="8"/>
        <color theme="1"/>
        <rFont val="Calibri"/>
        <family val="2"/>
        <charset val="204"/>
        <scheme val="minor"/>
      </rPr>
      <t xml:space="preserve"> /кол-во</t>
    </r>
  </si>
  <si>
    <r>
      <rPr>
        <b/>
        <sz val="8"/>
        <color theme="1"/>
        <rFont val="Calibri"/>
        <family val="2"/>
        <charset val="204"/>
        <scheme val="minor"/>
      </rPr>
      <t>Первомайский</t>
    </r>
    <r>
      <rPr>
        <sz val="8"/>
        <color theme="1"/>
        <rFont val="Calibri"/>
        <family val="2"/>
        <charset val="204"/>
        <scheme val="minor"/>
      </rPr>
      <t xml:space="preserve"> /площадь</t>
    </r>
  </si>
  <si>
    <r>
      <rPr>
        <b/>
        <sz val="8"/>
        <color theme="1"/>
        <rFont val="Calibri"/>
        <family val="2"/>
        <charset val="204"/>
        <scheme val="minor"/>
      </rPr>
      <t>Первомайский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</si>
  <si>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Устиновский </t>
    </r>
    <r>
      <rPr>
        <sz val="8"/>
        <color theme="1"/>
        <rFont val="Calibri"/>
        <family val="2"/>
        <charset val="204"/>
        <scheme val="minor"/>
      </rPr>
      <t>/кол-во</t>
    </r>
  </si>
  <si>
    <r>
      <rPr>
        <b/>
        <sz val="8"/>
        <color theme="1"/>
        <rFont val="Calibri"/>
        <family val="2"/>
        <charset val="204"/>
        <scheme val="minor"/>
      </rPr>
      <t xml:space="preserve">Устиновский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</si>
  <si>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>Устиновский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</si>
  <si>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Октябрьский </t>
    </r>
    <r>
      <rPr>
        <sz val="8"/>
        <color theme="1"/>
        <rFont val="Calibri"/>
        <family val="2"/>
        <charset val="204"/>
        <scheme val="minor"/>
      </rPr>
      <t>/кол-во</t>
    </r>
  </si>
  <si>
    <r>
      <rPr>
        <b/>
        <sz val="8"/>
        <color theme="1"/>
        <rFont val="Calibri"/>
        <family val="2"/>
        <charset val="204"/>
        <scheme val="minor"/>
      </rPr>
      <t>Октябрьский</t>
    </r>
    <r>
      <rPr>
        <sz val="8"/>
        <color theme="1"/>
        <rFont val="Calibri"/>
        <family val="2"/>
        <charset val="204"/>
        <scheme val="minor"/>
      </rPr>
      <t xml:space="preserve"> /площадь</t>
    </r>
  </si>
  <si>
    <r>
      <rPr>
        <b/>
        <sz val="8"/>
        <color theme="1"/>
        <rFont val="Calibri"/>
        <family val="2"/>
        <charset val="204"/>
        <scheme val="minor"/>
      </rPr>
      <t>Октябрьский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</si>
  <si>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>Ленинский</t>
    </r>
    <r>
      <rPr>
        <sz val="8"/>
        <color theme="1"/>
        <rFont val="Calibri"/>
        <family val="2"/>
        <charset val="204"/>
        <scheme val="minor"/>
      </rPr>
      <t xml:space="preserve"> /кол-во</t>
    </r>
  </si>
  <si>
    <r>
      <rPr>
        <b/>
        <sz val="8"/>
        <color theme="1"/>
        <rFont val="Calibri"/>
        <family val="2"/>
        <charset val="204"/>
        <scheme val="minor"/>
      </rPr>
      <t>Ленинский</t>
    </r>
    <r>
      <rPr>
        <sz val="8"/>
        <color theme="1"/>
        <rFont val="Calibri"/>
        <family val="2"/>
        <charset val="204"/>
        <scheme val="minor"/>
      </rPr>
      <t xml:space="preserve"> /площадь</t>
    </r>
  </si>
  <si>
    <r>
      <rPr>
        <b/>
        <sz val="8"/>
        <color theme="1"/>
        <rFont val="Calibri"/>
        <family val="2"/>
        <charset val="204"/>
        <scheme val="minor"/>
      </rPr>
      <t>Ленинский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</si>
  <si>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Спальный </t>
    </r>
    <r>
      <rPr>
        <sz val="8"/>
        <color theme="1"/>
        <rFont val="Calibri"/>
        <family val="2"/>
        <charset val="204"/>
        <scheme val="minor"/>
      </rPr>
      <t>/кол-во</t>
    </r>
  </si>
  <si>
    <r>
      <rPr>
        <b/>
        <sz val="8"/>
        <color theme="1"/>
        <rFont val="Calibri"/>
        <family val="2"/>
        <charset val="204"/>
        <scheme val="minor"/>
      </rPr>
      <t xml:space="preserve">Центр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</si>
  <si>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Центр </t>
    </r>
    <r>
      <rPr>
        <sz val="8"/>
        <color theme="1"/>
        <rFont val="Calibri"/>
        <family val="2"/>
        <charset val="204"/>
        <scheme val="minor"/>
      </rPr>
      <t>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</si>
  <si>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Центр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</si>
  <si>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Спальный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</si>
  <si>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Спальный </t>
    </r>
    <r>
      <rPr>
        <sz val="8"/>
        <color theme="1"/>
        <rFont val="Calibri"/>
        <family val="2"/>
        <charset val="204"/>
        <scheme val="minor"/>
      </rPr>
      <t>/стоимость</t>
    </r>
  </si>
  <si>
    <t>Количество помешений, на 30.09.2018, шт.</t>
  </si>
  <si>
    <t>Расположение коммерческих помещений в жилых комплексах</t>
  </si>
  <si>
    <t>Сроки сдачи жилых компдексов</t>
  </si>
  <si>
    <t>Сдан</t>
  </si>
  <si>
    <t>2019 год</t>
  </si>
  <si>
    <t xml:space="preserve">2020 год </t>
  </si>
  <si>
    <t>2021 год</t>
  </si>
  <si>
    <t>2022 год</t>
  </si>
  <si>
    <t>Расположение помещения</t>
  </si>
  <si>
    <t>3Q</t>
  </si>
  <si>
    <t>2Q</t>
  </si>
  <si>
    <t>1Q</t>
  </si>
  <si>
    <t>4Q</t>
  </si>
  <si>
    <t>2023 год</t>
  </si>
  <si>
    <t>Расположение помещений</t>
  </si>
  <si>
    <t>Количество помешений, на 09.01.2019, шт.</t>
  </si>
  <si>
    <t>Изменение площади помещений,  %</t>
  </si>
  <si>
    <t>Изменение стоимости помещений, %</t>
  </si>
  <si>
    <t>Средняя стоимость 1 кв.м. на 30.09.2018, руб</t>
  </si>
  <si>
    <t>Средняя стоимость 1 кв.м. на 09.01.2019, руб</t>
  </si>
  <si>
    <t>Средняя стоимость 1 кв.м. на 09.01.2019, руб.</t>
  </si>
  <si>
    <t>Средняя стоимость 1 кв.м. на 30.09.2018, руб.</t>
  </si>
  <si>
    <t>Количество ЖК в продаже на 30.09.2018, шт.</t>
  </si>
  <si>
    <t>Количество помещений в продаже на 30.09.2018, шт.</t>
  </si>
  <si>
    <t>Количество объектов в продаже на 09.01.2019, шт.</t>
  </si>
  <si>
    <t>Количество помещений в продаже на 09.01.2019, шт.</t>
  </si>
  <si>
    <t>Общее количество кв.м. на 30.09.2018, шт.</t>
  </si>
  <si>
    <t>Общее количество кв.м. на 09.01.2019, шт.</t>
  </si>
  <si>
    <r>
      <rPr>
        <b/>
        <sz val="8"/>
        <color theme="1"/>
        <rFont val="Calibri"/>
        <family val="2"/>
        <charset val="204"/>
        <scheme val="minor"/>
      </rPr>
      <t>спальн</t>
    </r>
    <r>
      <rPr>
        <sz val="8"/>
        <color theme="1"/>
        <rFont val="Calibri"/>
        <family val="2"/>
        <charset val="204"/>
        <scheme val="minor"/>
      </rPr>
      <t>/ площадь</t>
    </r>
  </si>
  <si>
    <r>
      <rPr>
        <b/>
        <sz val="8"/>
        <color theme="1"/>
        <rFont val="Calibri"/>
        <family val="2"/>
        <charset val="204"/>
        <scheme val="minor"/>
      </rPr>
      <t>центр</t>
    </r>
    <r>
      <rPr>
        <sz val="8"/>
        <color theme="1"/>
        <rFont val="Calibri"/>
        <family val="2"/>
        <charset val="204"/>
        <scheme val="minor"/>
      </rPr>
      <t>/ площадь</t>
    </r>
  </si>
  <si>
    <r>
      <rPr>
        <b/>
        <sz val="8"/>
        <color theme="1"/>
        <rFont val="Calibri"/>
        <family val="2"/>
        <charset val="204"/>
        <scheme val="minor"/>
      </rPr>
      <t>центр</t>
    </r>
    <r>
      <rPr>
        <sz val="8"/>
        <color theme="1"/>
        <rFont val="Calibri"/>
        <family val="2"/>
        <charset val="204"/>
        <scheme val="minor"/>
      </rPr>
      <t>/ стоимость</t>
    </r>
  </si>
  <si>
    <r>
      <rPr>
        <b/>
        <sz val="8"/>
        <color theme="1"/>
        <rFont val="Calibri"/>
        <family val="2"/>
        <charset val="204"/>
        <scheme val="minor"/>
      </rPr>
      <t>центр</t>
    </r>
    <r>
      <rPr>
        <sz val="8"/>
        <color theme="1"/>
        <rFont val="Calibri"/>
        <family val="2"/>
        <charset val="204"/>
        <scheme val="minor"/>
      </rPr>
      <t>/ 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</si>
  <si>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спальн </t>
    </r>
    <r>
      <rPr>
        <sz val="8"/>
        <color theme="1"/>
        <rFont val="Calibri"/>
        <family val="2"/>
        <charset val="204"/>
        <scheme val="minor"/>
      </rPr>
      <t>/стоимость</t>
    </r>
  </si>
  <si>
    <r>
      <rPr>
        <b/>
        <sz val="8"/>
        <color theme="1"/>
        <rFont val="Calibri"/>
        <family val="2"/>
        <charset val="204"/>
        <scheme val="minor"/>
      </rPr>
      <t>спальн</t>
    </r>
    <r>
      <rPr>
        <sz val="8"/>
        <color theme="1"/>
        <rFont val="Calibri"/>
        <family val="2"/>
        <charset val="204"/>
        <scheme val="minor"/>
      </rPr>
      <t>/ 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</si>
  <si>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2 и 3 этажи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</si>
  <si>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>2 и 3 этажи</t>
    </r>
    <r>
      <rPr>
        <sz val="8"/>
        <color theme="1"/>
        <rFont val="Calibri"/>
        <family val="2"/>
        <charset val="204"/>
        <scheme val="minor"/>
      </rPr>
      <t xml:space="preserve"> 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</si>
  <si>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2 и 3 этажи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</si>
  <si>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t>1 эт</t>
  </si>
  <si>
    <t>Цоколь</t>
  </si>
  <si>
    <t>1 этаж</t>
  </si>
  <si>
    <t>2 этаж</t>
  </si>
  <si>
    <t>цоколь</t>
  </si>
  <si>
    <t>3 этаж</t>
  </si>
  <si>
    <r>
      <rPr>
        <b/>
        <sz val="8"/>
        <color theme="1"/>
        <rFont val="Calibri"/>
        <family val="2"/>
        <charset val="204"/>
        <scheme val="minor"/>
      </rPr>
      <t xml:space="preserve">1 этаж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</si>
  <si>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1 этаж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</si>
  <si>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>1 этаж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</si>
  <si>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цоколь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</si>
  <si>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цоколь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</si>
  <si>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цоколь </t>
    </r>
    <r>
      <rPr>
        <sz val="8"/>
        <color theme="1"/>
        <rFont val="Calibri"/>
        <family val="2"/>
        <charset val="204"/>
        <scheme val="minor"/>
      </rPr>
      <t>/стоимость</t>
    </r>
  </si>
  <si>
    <t>Расположение по отношению к проезжей части</t>
  </si>
  <si>
    <r>
      <rPr>
        <b/>
        <sz val="8"/>
        <color theme="1"/>
        <rFont val="Calibri"/>
        <family val="2"/>
        <charset val="204"/>
        <scheme val="minor"/>
      </rPr>
      <t xml:space="preserve">1 линия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</si>
  <si>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1 линия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</si>
  <si>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>1 линия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</si>
  <si>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внутри квартала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</si>
  <si>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внутри квартала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</si>
  <si>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>внутри квартала</t>
    </r>
    <r>
      <rPr>
        <sz val="8"/>
        <color theme="1"/>
        <rFont val="Calibri"/>
        <family val="2"/>
        <charset val="204"/>
        <scheme val="minor"/>
      </rPr>
      <t xml:space="preserve"> /площадь</t>
    </r>
  </si>
  <si>
    <t>внутри квартала</t>
  </si>
  <si>
    <r>
      <rPr>
        <b/>
        <sz val="8"/>
        <color theme="1"/>
        <rFont val="Calibri"/>
        <family val="2"/>
        <charset val="204"/>
        <scheme val="minor"/>
      </rPr>
      <t xml:space="preserve">соцгород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</si>
  <si>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соцгород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</si>
  <si>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соцгород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</si>
  <si>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t>соцгород</t>
  </si>
  <si>
    <t>ст аэропорт</t>
  </si>
  <si>
    <r>
      <rPr>
        <b/>
        <sz val="8"/>
        <color theme="1"/>
        <rFont val="Calibri"/>
        <family val="2"/>
        <charset val="204"/>
        <scheme val="minor"/>
      </rPr>
      <t xml:space="preserve">ст аэропорт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</si>
  <si>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ст аэропорт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</si>
  <si>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ст аэропорт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</si>
  <si>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холмы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</si>
  <si>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холмы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</si>
  <si>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холмы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</si>
  <si>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t>холмы</t>
  </si>
  <si>
    <r>
      <rPr>
        <b/>
        <sz val="8"/>
        <color theme="1"/>
        <rFont val="Calibri"/>
        <family val="2"/>
        <charset val="204"/>
        <scheme val="minor"/>
      </rPr>
      <t xml:space="preserve">металлург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</si>
  <si>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металлург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</si>
  <si>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металлург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</si>
  <si>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t>металлург</t>
  </si>
  <si>
    <r>
      <rPr>
        <b/>
        <sz val="8"/>
        <color theme="1"/>
        <rFont val="Calibri"/>
        <family val="2"/>
        <charset val="204"/>
        <scheme val="minor"/>
      </rPr>
      <t xml:space="preserve">центр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</si>
  <si>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центр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</si>
  <si>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центр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</si>
  <si>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пеньки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</si>
  <si>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пеньки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</si>
  <si>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пеньки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</si>
  <si>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t>пеньки</t>
  </si>
  <si>
    <r>
      <rPr>
        <b/>
        <sz val="8"/>
        <color theme="1"/>
        <rFont val="Calibri"/>
        <family val="2"/>
        <charset val="204"/>
        <scheme val="minor"/>
      </rPr>
      <t xml:space="preserve">вост пос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</si>
  <si>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вост пос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</si>
  <si>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вост пос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</si>
  <si>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t>вост поселок</t>
  </si>
  <si>
    <t>строитель</t>
  </si>
  <si>
    <r>
      <rPr>
        <b/>
        <sz val="8"/>
        <color theme="1"/>
        <rFont val="Calibri"/>
        <family val="2"/>
        <charset val="204"/>
        <scheme val="minor"/>
      </rPr>
      <t xml:space="preserve">культбаза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</si>
  <si>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культбаза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</si>
  <si>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культбаза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</si>
  <si>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t>культбаза</t>
  </si>
  <si>
    <r>
      <rPr>
        <b/>
        <sz val="8"/>
        <color theme="1"/>
        <rFont val="Calibri"/>
        <family val="2"/>
        <charset val="204"/>
        <scheme val="minor"/>
      </rPr>
      <t xml:space="preserve">и закирова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</si>
  <si>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и закирова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</si>
  <si>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и закирова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</si>
  <si>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t>и Закирова</t>
  </si>
  <si>
    <r>
      <rPr>
        <b/>
        <sz val="8"/>
        <color theme="1"/>
        <rFont val="Calibri"/>
        <family val="2"/>
        <charset val="204"/>
        <scheme val="minor"/>
      </rPr>
      <t xml:space="preserve">строитель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</si>
  <si>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строитель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</si>
  <si>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строитель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</si>
  <si>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t>и закирова</t>
  </si>
  <si>
    <t>Ст аэропорт</t>
  </si>
  <si>
    <t>Вост поселок</t>
  </si>
  <si>
    <r>
      <rPr>
        <b/>
        <sz val="8"/>
        <color theme="1"/>
        <rFont val="Calibri"/>
        <family val="2"/>
        <charset val="204"/>
        <scheme val="minor"/>
      </rPr>
      <t xml:space="preserve">сдан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</si>
  <si>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сдан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</si>
  <si>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сдан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</si>
  <si>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2019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</si>
  <si>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2019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</si>
  <si>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2019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</si>
  <si>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2020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</si>
  <si>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2020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</si>
  <si>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2020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</si>
  <si>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2021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</si>
  <si>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2021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</si>
  <si>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2021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</si>
  <si>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2022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</si>
  <si>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2022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</si>
  <si>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2022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</si>
  <si>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r>
      <rPr>
        <b/>
        <sz val="8"/>
        <color theme="1"/>
        <rFont val="Calibri"/>
        <family val="2"/>
        <charset val="204"/>
        <scheme val="minor"/>
      </rPr>
      <t xml:space="preserve">2023 </t>
    </r>
    <r>
      <rPr>
        <sz val="8"/>
        <color theme="1"/>
        <rFont val="Calibri"/>
        <family val="2"/>
        <charset val="204"/>
        <scheme val="minor"/>
      </rPr>
      <t>/количество</t>
    </r>
  </si>
  <si>
    <r>
      <rPr>
        <b/>
        <sz val="8"/>
        <color theme="1"/>
        <rFont val="Calibri"/>
        <family val="2"/>
        <charset val="204"/>
        <scheme val="minor"/>
      </rPr>
      <t xml:space="preserve">2023 </t>
    </r>
    <r>
      <rPr>
        <sz val="8"/>
        <color theme="1"/>
        <rFont val="Calibri"/>
        <family val="2"/>
        <charset val="204"/>
        <scheme val="minor"/>
      </rPr>
      <t>/площадь</t>
    </r>
  </si>
  <si>
    <r>
      <rPr>
        <b/>
        <sz val="8"/>
        <color theme="1"/>
        <rFont val="Calibri"/>
        <family val="2"/>
        <charset val="204"/>
        <scheme val="minor"/>
      </rPr>
      <t xml:space="preserve">2023 </t>
    </r>
    <r>
      <rPr>
        <sz val="8"/>
        <color theme="1"/>
        <rFont val="Calibri"/>
        <family val="2"/>
        <charset val="204"/>
        <scheme val="minor"/>
      </rPr>
      <t xml:space="preserve"> /стоимость</t>
    </r>
  </si>
  <si>
    <t>Реализовано за 4 кв. 2018, кв.м.</t>
  </si>
  <si>
    <t>Реализовано за 4 кв. 2018, руб.</t>
  </si>
  <si>
    <t>всего</t>
  </si>
  <si>
    <t>Доля кол-ва помещений на 09.01.2019, %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</si>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</sst>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₽&quot;"/>
    <numFmt numFmtId="165" formatCode="#,##0.00\ &quot;₽&quot;"/>
    <numFmt numFmtId="166" formatCode="#,##0&quot;р.&quot;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color theme="0"/>
      <name val="Calibri"/>
      <family val="2"/>
      <scheme val="minor"/>
    </font>
    <font>
      <sz val="8"/>
      <name val="Arial"/>
      <family val="2"/>
    </font>
    <font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3" fillId="0" borderId="0"/>
  </cellStyleXfs>
  <cellXfs count="4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0" xfId="0" applyFont="1" applyFill="1" applyBorder="1" applyAlignment="1"/>
    <xf numFmtId="0" fontId="12" fillId="0" borderId="5" xfId="0" applyFont="1" applyFill="1" applyBorder="1" applyAlignment="1"/>
    <xf numFmtId="0" fontId="14" fillId="0" borderId="6" xfId="0" applyFont="1" applyFill="1" applyBorder="1" applyAlignment="1"/>
    <xf numFmtId="0" fontId="8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0" fillId="0" borderId="0" xfId="0" applyFill="1" applyBorder="1"/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3" fontId="11" fillId="5" borderId="1" xfId="2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2" fontId="11" fillId="5" borderId="1" xfId="2" applyNumberFormat="1" applyFont="1" applyFill="1" applyBorder="1" applyAlignment="1">
      <alignment horizontal="center" vertical="top"/>
    </xf>
    <xf numFmtId="3" fontId="11" fillId="5" borderId="1" xfId="2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/>
    <xf numFmtId="0" fontId="11" fillId="0" borderId="1" xfId="0" applyFont="1" applyFill="1" applyBorder="1"/>
    <xf numFmtId="3" fontId="0" fillId="0" borderId="1" xfId="0" applyNumberFormat="1" applyFill="1" applyBorder="1" applyAlignment="1">
      <alignment horizontal="center"/>
    </xf>
    <xf numFmtId="0" fontId="0" fillId="0" borderId="1" xfId="0" quotePrefix="1" applyFill="1" applyBorder="1"/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6" fontId="0" fillId="0" borderId="1" xfId="0" applyNumberFormat="1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11" fillId="0" borderId="3" xfId="0" applyFont="1" applyFill="1" applyBorder="1"/>
    <xf numFmtId="0" fontId="7" fillId="8" borderId="0" xfId="0" applyFont="1" applyFill="1" applyBorder="1" applyAlignment="1">
      <alignment horizontal="left" vertic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11" fillId="8" borderId="0" xfId="0" applyFont="1" applyFill="1" applyBorder="1"/>
    <xf numFmtId="0" fontId="11" fillId="8" borderId="0" xfId="0" applyFont="1" applyFill="1" applyBorder="1" applyAlignment="1">
      <alignment horizontal="center"/>
    </xf>
    <xf numFmtId="165" fontId="11" fillId="8" borderId="0" xfId="0" applyNumberFormat="1" applyFont="1" applyFill="1" applyBorder="1" applyAlignment="1">
      <alignment horizontal="center"/>
    </xf>
    <xf numFmtId="164" fontId="0" fillId="8" borderId="0" xfId="0" applyNumberFormat="1" applyFill="1" applyBorder="1"/>
    <xf numFmtId="0" fontId="9" fillId="8" borderId="0" xfId="0" applyFont="1" applyFill="1" applyBorder="1" applyAlignment="1">
      <alignment vertical="center"/>
    </xf>
    <xf numFmtId="164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3" xfId="0" applyBorder="1"/>
    <xf numFmtId="0" fontId="7" fillId="0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15" fillId="8" borderId="0" xfId="0" applyFont="1" applyFill="1" applyBorder="1" applyAlignment="1">
      <alignment horizontal="left" vertical="center"/>
    </xf>
    <xf numFmtId="0" fontId="15" fillId="8" borderId="0" xfId="0" applyFont="1" applyFill="1" applyBorder="1"/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left"/>
    </xf>
    <xf numFmtId="165" fontId="15" fillId="8" borderId="0" xfId="0" applyNumberFormat="1" applyFont="1" applyFill="1" applyBorder="1" applyAlignment="1">
      <alignment horizontal="center"/>
    </xf>
    <xf numFmtId="164" fontId="15" fillId="8" borderId="0" xfId="0" applyNumberFormat="1" applyFont="1" applyFill="1" applyBorder="1"/>
    <xf numFmtId="0" fontId="16" fillId="8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0" borderId="1" xfId="0" applyFill="1" applyBorder="1" applyAlignment="1"/>
    <xf numFmtId="164" fontId="11" fillId="0" borderId="1" xfId="0" applyNumberFormat="1" applyFont="1" applyFill="1" applyBorder="1" applyAlignment="1"/>
    <xf numFmtId="0" fontId="0" fillId="2" borderId="4" xfId="0" applyFill="1" applyBorder="1" applyAlignment="1">
      <alignment horizontal="center"/>
    </xf>
    <xf numFmtId="0" fontId="0" fillId="0" borderId="3" xfId="0" applyFill="1" applyBorder="1" applyAlignment="1"/>
    <xf numFmtId="0" fontId="0" fillId="8" borderId="0" xfId="0" applyFill="1" applyBorder="1" applyAlignment="1"/>
    <xf numFmtId="164" fontId="11" fillId="8" borderId="0" xfId="0" applyNumberFormat="1" applyFont="1" applyFill="1" applyBorder="1" applyAlignment="1"/>
    <xf numFmtId="0" fontId="0" fillId="0" borderId="3" xfId="0" quotePrefix="1" applyFill="1" applyBorder="1"/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6" fillId="8" borderId="0" xfId="0" applyFont="1" applyFill="1" applyBorder="1" applyAlignment="1">
      <alignment horizontal="left" vertical="center"/>
    </xf>
    <xf numFmtId="165" fontId="0" fillId="8" borderId="0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17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left"/>
    </xf>
    <xf numFmtId="0" fontId="17" fillId="0" borderId="1" xfId="0" quotePrefix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left"/>
    </xf>
    <xf numFmtId="3" fontId="17" fillId="0" borderId="1" xfId="0" applyNumberFormat="1" applyFont="1" applyFill="1" applyBorder="1" applyAlignment="1">
      <alignment horizontal="center" vertical="center" wrapText="1" readingOrder="1"/>
    </xf>
    <xf numFmtId="2" fontId="17" fillId="0" borderId="1" xfId="0" applyNumberFormat="1" applyFont="1" applyFill="1" applyBorder="1" applyAlignment="1">
      <alignment horizontal="center" vertical="center" wrapText="1" readingOrder="1"/>
    </xf>
    <xf numFmtId="164" fontId="17" fillId="0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 wrapText="1"/>
    </xf>
    <xf numFmtId="2" fontId="17" fillId="0" borderId="3" xfId="0" applyNumberFormat="1" applyFont="1" applyFill="1" applyBorder="1" applyAlignment="1">
      <alignment horizontal="center" vertical="center" wrapText="1" readingOrder="1"/>
    </xf>
    <xf numFmtId="3" fontId="17" fillId="0" borderId="3" xfId="0" applyNumberFormat="1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center" vertical="center" wrapText="1" readingOrder="1"/>
    </xf>
    <xf numFmtId="164" fontId="17" fillId="0" borderId="3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>
      <alignment vertical="center" wrapText="1" readingOrder="1"/>
    </xf>
    <xf numFmtId="0" fontId="17" fillId="3" borderId="1" xfId="0" applyFont="1" applyFill="1" applyBorder="1" applyAlignment="1">
      <alignment horizontal="left" vertical="center" wrapText="1" readingOrder="1"/>
    </xf>
    <xf numFmtId="0" fontId="17" fillId="3" borderId="3" xfId="0" applyFont="1" applyFill="1" applyBorder="1" applyAlignment="1">
      <alignment horizontal="left" vertical="center" wrapText="1" readingOrder="1"/>
    </xf>
    <xf numFmtId="0" fontId="6" fillId="3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center" vertical="center" wrapText="1" readingOrder="1"/>
    </xf>
    <xf numFmtId="3" fontId="17" fillId="3" borderId="3" xfId="0" applyNumberFormat="1" applyFont="1" applyFill="1" applyBorder="1" applyAlignment="1">
      <alignment horizontal="center" vertical="center" wrapText="1" readingOrder="1"/>
    </xf>
    <xf numFmtId="164" fontId="17" fillId="3" borderId="3" xfId="0" applyNumberFormat="1" applyFont="1" applyFill="1" applyBorder="1" applyAlignment="1">
      <alignment vertical="center" wrapText="1" readingOrder="1"/>
    </xf>
    <xf numFmtId="0" fontId="0" fillId="0" borderId="4" xfId="0" applyBorder="1" applyAlignment="1">
      <alignment horizontal="center"/>
    </xf>
    <xf numFmtId="0" fontId="0" fillId="0" borderId="4" xfId="0" applyBorder="1"/>
    <xf numFmtId="0" fontId="17" fillId="0" borderId="1" xfId="0" applyFont="1" applyFill="1" applyBorder="1" applyAlignment="1">
      <alignment horizontal="left" vertical="center" wrapText="1" readingOrder="1"/>
    </xf>
    <xf numFmtId="164" fontId="17" fillId="0" borderId="1" xfId="0" applyNumberFormat="1" applyFont="1" applyFill="1" applyBorder="1" applyAlignment="1">
      <alignment horizontal="right" vertical="center" wrapText="1" readingOrder="1"/>
    </xf>
    <xf numFmtId="0" fontId="6" fillId="4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 wrapText="1" readingOrder="1"/>
    </xf>
    <xf numFmtId="0" fontId="17" fillId="0" borderId="3" xfId="0" applyFont="1" applyFill="1" applyBorder="1" applyAlignment="1">
      <alignment horizontal="center" vertical="center" wrapText="1" readingOrder="1"/>
    </xf>
    <xf numFmtId="164" fontId="17" fillId="0" borderId="3" xfId="0" applyNumberFormat="1" applyFont="1" applyFill="1" applyBorder="1" applyAlignment="1">
      <alignment horizontal="right" vertical="center" wrapText="1" readingOrder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9" xfId="0" applyFont="1" applyFill="1" applyBorder="1" applyAlignment="1">
      <alignment horizontal="left"/>
    </xf>
    <xf numFmtId="164" fontId="17" fillId="0" borderId="1" xfId="0" applyNumberFormat="1" applyFont="1" applyFill="1" applyBorder="1" applyAlignment="1">
      <alignment vertical="center" wrapText="1" readingOrder="1"/>
    </xf>
    <xf numFmtId="0" fontId="0" fillId="0" borderId="0" xfId="0" applyBorder="1"/>
    <xf numFmtId="0" fontId="0" fillId="0" borderId="0" xfId="0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10" borderId="1" xfId="0" applyFill="1" applyBorder="1"/>
    <xf numFmtId="0" fontId="9" fillId="8" borderId="7" xfId="0" applyFont="1" applyFill="1" applyBorder="1" applyAlignment="1">
      <alignment vertical="center"/>
    </xf>
    <xf numFmtId="0" fontId="9" fillId="8" borderId="8" xfId="0" applyFont="1" applyFill="1" applyBorder="1" applyAlignment="1">
      <alignment vertical="center"/>
    </xf>
    <xf numFmtId="164" fontId="0" fillId="0" borderId="0" xfId="0" applyNumberFormat="1"/>
    <xf numFmtId="3" fontId="0" fillId="0" borderId="0" xfId="0" applyNumberFormat="1"/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3" fontId="11" fillId="5" borderId="4" xfId="2" applyNumberFormat="1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1" fillId="0" borderId="4" xfId="0" applyFont="1" applyBorder="1"/>
    <xf numFmtId="2" fontId="11" fillId="5" borderId="4" xfId="2" applyNumberFormat="1" applyFont="1" applyFill="1" applyBorder="1" applyAlignment="1">
      <alignment horizontal="center" vertical="top"/>
    </xf>
    <xf numFmtId="3" fontId="11" fillId="5" borderId="4" xfId="2" applyNumberFormat="1" applyFont="1" applyFill="1" applyBorder="1" applyAlignment="1">
      <alignment horizontal="center" vertical="top"/>
    </xf>
    <xf numFmtId="164" fontId="11" fillId="0" borderId="4" xfId="0" applyNumberFormat="1" applyFont="1" applyFill="1" applyBorder="1"/>
    <xf numFmtId="3" fontId="0" fillId="0" borderId="0" xfId="0" applyNumberFormat="1" applyBorder="1"/>
    <xf numFmtId="0" fontId="11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1" xfId="0" quotePrefix="1" applyFont="1" applyFill="1" applyBorder="1"/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0" borderId="4" xfId="0" applyFont="1" applyFill="1" applyBorder="1"/>
    <xf numFmtId="3" fontId="11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/>
    <xf numFmtId="0" fontId="9" fillId="7" borderId="7" xfId="0" applyFont="1" applyFill="1" applyBorder="1" applyAlignment="1">
      <alignment horizontal="center" wrapText="1"/>
    </xf>
    <xf numFmtId="165" fontId="0" fillId="0" borderId="7" xfId="0" applyNumberFormat="1" applyBorder="1"/>
    <xf numFmtId="165" fontId="0" fillId="0" borderId="7" xfId="0" applyNumberFormat="1" applyFill="1" applyBorder="1"/>
    <xf numFmtId="165" fontId="0" fillId="0" borderId="9" xfId="0" applyNumberFormat="1" applyFill="1" applyBorder="1"/>
    <xf numFmtId="0" fontId="9" fillId="6" borderId="1" xfId="0" applyFont="1" applyFill="1" applyBorder="1" applyAlignment="1">
      <alignment horizontal="center" wrapText="1"/>
    </xf>
    <xf numFmtId="0" fontId="9" fillId="8" borderId="7" xfId="0" applyFont="1" applyFill="1" applyBorder="1" applyAlignment="1"/>
    <xf numFmtId="0" fontId="20" fillId="0" borderId="1" xfId="1" applyFont="1" applyFill="1" applyBorder="1" applyAlignment="1">
      <alignment horizontal="center"/>
    </xf>
    <xf numFmtId="0" fontId="9" fillId="8" borderId="8" xfId="0" applyFont="1" applyFill="1" applyBorder="1" applyAlignment="1"/>
    <xf numFmtId="0" fontId="11" fillId="10" borderId="1" xfId="0" applyFont="1" applyFill="1" applyBorder="1" applyAlignment="1">
      <alignment vertical="center"/>
    </xf>
    <xf numFmtId="0" fontId="11" fillId="10" borderId="3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vertical="center"/>
    </xf>
    <xf numFmtId="3" fontId="11" fillId="10" borderId="1" xfId="2" applyNumberFormat="1" applyFont="1" applyFill="1" applyBorder="1" applyAlignment="1">
      <alignment horizontal="left" vertical="top"/>
    </xf>
    <xf numFmtId="0" fontId="11" fillId="10" borderId="1" xfId="0" applyFont="1" applyFill="1" applyBorder="1"/>
    <xf numFmtId="0" fontId="1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2" fontId="11" fillId="10" borderId="1" xfId="2" applyNumberFormat="1" applyFont="1" applyFill="1" applyBorder="1" applyAlignment="1">
      <alignment horizontal="center" vertical="top"/>
    </xf>
    <xf numFmtId="3" fontId="11" fillId="10" borderId="1" xfId="2" applyNumberFormat="1" applyFont="1" applyFill="1" applyBorder="1" applyAlignment="1">
      <alignment horizontal="center" vertical="top"/>
    </xf>
    <xf numFmtId="164" fontId="11" fillId="10" borderId="1" xfId="0" applyNumberFormat="1" applyFont="1" applyFill="1" applyBorder="1"/>
    <xf numFmtId="0" fontId="8" fillId="10" borderId="3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left"/>
    </xf>
    <xf numFmtId="3" fontId="0" fillId="10" borderId="1" xfId="0" applyNumberFormat="1" applyFill="1" applyBorder="1" applyAlignment="1">
      <alignment horizontal="center"/>
    </xf>
    <xf numFmtId="164" fontId="0" fillId="10" borderId="1" xfId="0" applyNumberFormat="1" applyFill="1" applyBorder="1"/>
    <xf numFmtId="0" fontId="21" fillId="0" borderId="1" xfId="1" applyFont="1" applyFill="1" applyBorder="1" applyAlignment="1">
      <alignment horizontal="center"/>
    </xf>
    <xf numFmtId="0" fontId="0" fillId="10" borderId="3" xfId="0" applyFill="1" applyBorder="1" applyAlignment="1">
      <alignment vertical="center"/>
    </xf>
    <xf numFmtId="0" fontId="0" fillId="10" borderId="3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166" fontId="0" fillId="10" borderId="1" xfId="0" applyNumberFormat="1" applyFill="1" applyBorder="1"/>
    <xf numFmtId="0" fontId="7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left" vertical="center"/>
    </xf>
    <xf numFmtId="3" fontId="11" fillId="10" borderId="1" xfId="0" applyNumberFormat="1" applyFont="1" applyFill="1" applyBorder="1" applyAlignment="1">
      <alignment horizontal="center"/>
    </xf>
    <xf numFmtId="0" fontId="7" fillId="10" borderId="3" xfId="0" applyFont="1" applyFill="1" applyBorder="1" applyAlignment="1">
      <alignment vertical="center"/>
    </xf>
    <xf numFmtId="0" fontId="7" fillId="10" borderId="3" xfId="0" applyFont="1" applyFill="1" applyBorder="1" applyAlignment="1">
      <alignment horizontal="left" vertical="center"/>
    </xf>
    <xf numFmtId="0" fontId="0" fillId="10" borderId="3" xfId="0" applyFill="1" applyBorder="1"/>
    <xf numFmtId="0" fontId="0" fillId="10" borderId="3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3" xfId="0" applyFill="1" applyBorder="1" applyAlignment="1">
      <alignment horizontal="left"/>
    </xf>
    <xf numFmtId="0" fontId="11" fillId="10" borderId="3" xfId="0" applyFont="1" applyFill="1" applyBorder="1"/>
    <xf numFmtId="0" fontId="11" fillId="10" borderId="3" xfId="0" applyFont="1" applyFill="1" applyBorder="1" applyAlignment="1">
      <alignment horizontal="center"/>
    </xf>
    <xf numFmtId="3" fontId="11" fillId="10" borderId="3" xfId="0" applyNumberFormat="1" applyFont="1" applyFill="1" applyBorder="1" applyAlignment="1">
      <alignment horizontal="center"/>
    </xf>
    <xf numFmtId="164" fontId="0" fillId="10" borderId="3" xfId="0" applyNumberFormat="1" applyFill="1" applyBorder="1"/>
    <xf numFmtId="0" fontId="6" fillId="1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left" vertical="center"/>
    </xf>
    <xf numFmtId="0" fontId="0" fillId="10" borderId="4" xfId="0" applyFill="1" applyBorder="1"/>
    <xf numFmtId="0" fontId="0" fillId="10" borderId="4" xfId="0" applyFill="1" applyBorder="1" applyAlignment="1">
      <alignment horizontal="left"/>
    </xf>
    <xf numFmtId="0" fontId="6" fillId="10" borderId="4" xfId="0" applyFont="1" applyFill="1" applyBorder="1" applyAlignment="1">
      <alignment vertical="center"/>
    </xf>
    <xf numFmtId="0" fontId="22" fillId="10" borderId="1" xfId="0" applyFont="1" applyFill="1" applyBorder="1" applyAlignment="1">
      <alignment horizontal="center"/>
    </xf>
    <xf numFmtId="0" fontId="19" fillId="8" borderId="0" xfId="0" applyFont="1" applyFill="1" applyBorder="1"/>
    <xf numFmtId="0" fontId="0" fillId="8" borderId="0" xfId="0" quotePrefix="1" applyFill="1" applyBorder="1"/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left"/>
    </xf>
    <xf numFmtId="0" fontId="6" fillId="10" borderId="1" xfId="0" applyFont="1" applyFill="1" applyBorder="1"/>
    <xf numFmtId="3" fontId="6" fillId="10" borderId="1" xfId="0" applyNumberFormat="1" applyFont="1" applyFill="1" applyBorder="1" applyAlignment="1">
      <alignment horizontal="center"/>
    </xf>
    <xf numFmtId="164" fontId="6" fillId="10" borderId="1" xfId="0" applyNumberFormat="1" applyFont="1" applyFill="1" applyBorder="1" applyAlignment="1">
      <alignment horizontal="right"/>
    </xf>
    <xf numFmtId="0" fontId="23" fillId="0" borderId="1" xfId="0" applyFont="1" applyFill="1" applyBorder="1"/>
    <xf numFmtId="0" fontId="24" fillId="0" borderId="1" xfId="0" applyFont="1" applyFill="1" applyBorder="1"/>
    <xf numFmtId="164" fontId="17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2" fontId="17" fillId="10" borderId="1" xfId="0" applyNumberFormat="1" applyFont="1" applyFill="1" applyBorder="1" applyAlignment="1">
      <alignment horizontal="center" vertical="center" wrapText="1" readingOrder="1"/>
    </xf>
    <xf numFmtId="3" fontId="17" fillId="10" borderId="1" xfId="0" applyNumberFormat="1" applyFont="1" applyFill="1" applyBorder="1" applyAlignment="1">
      <alignment horizontal="center" vertical="center" wrapText="1" readingOrder="1"/>
    </xf>
    <xf numFmtId="164" fontId="17" fillId="10" borderId="1" xfId="0" applyNumberFormat="1" applyFont="1" applyFill="1" applyBorder="1" applyAlignment="1">
      <alignment horizontal="right" vertical="center" wrapText="1"/>
    </xf>
    <xf numFmtId="0" fontId="0" fillId="10" borderId="4" xfId="0" applyFill="1" applyBorder="1" applyAlignment="1">
      <alignment horizontal="center"/>
    </xf>
    <xf numFmtId="0" fontId="17" fillId="10" borderId="1" xfId="0" applyFont="1" applyFill="1" applyBorder="1" applyAlignment="1">
      <alignment horizontal="left" vertical="center" wrapText="1" readingOrder="1"/>
    </xf>
    <xf numFmtId="0" fontId="17" fillId="10" borderId="1" xfId="0" applyFont="1" applyFill="1" applyBorder="1" applyAlignment="1">
      <alignment horizontal="center" vertical="center" wrapText="1" readingOrder="1"/>
    </xf>
    <xf numFmtId="164" fontId="17" fillId="10" borderId="1" xfId="0" applyNumberFormat="1" applyFont="1" applyFill="1" applyBorder="1" applyAlignment="1">
      <alignment vertical="center" wrapText="1" readingOrder="1"/>
    </xf>
    <xf numFmtId="0" fontId="4" fillId="1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 readingOrder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 readingOrder="1"/>
    </xf>
    <xf numFmtId="3" fontId="11" fillId="0" borderId="1" xfId="0" applyNumberFormat="1" applyFont="1" applyFill="1" applyBorder="1" applyAlignment="1">
      <alignment horizontal="center" vertical="center" wrapText="1" readingOrder="1"/>
    </xf>
    <xf numFmtId="164" fontId="11" fillId="0" borderId="1" xfId="0" applyNumberFormat="1" applyFont="1" applyFill="1" applyBorder="1" applyAlignment="1">
      <alignment vertical="center" wrapText="1" readingOrder="1"/>
    </xf>
    <xf numFmtId="0" fontId="11" fillId="2" borderId="4" xfId="0" applyFont="1" applyFill="1" applyBorder="1" applyAlignment="1">
      <alignment horizontal="center"/>
    </xf>
    <xf numFmtId="164" fontId="17" fillId="10" borderId="1" xfId="0" applyNumberFormat="1" applyFont="1" applyFill="1" applyBorder="1" applyAlignment="1">
      <alignment horizontal="right" vertical="center" wrapText="1" readingOrder="1"/>
    </xf>
    <xf numFmtId="164" fontId="22" fillId="10" borderId="1" xfId="0" applyNumberFormat="1" applyFont="1" applyFill="1" applyBorder="1" applyAlignment="1"/>
    <xf numFmtId="0" fontId="6" fillId="10" borderId="3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left" vertical="center" wrapText="1" readingOrder="1"/>
    </xf>
    <xf numFmtId="0" fontId="6" fillId="10" borderId="3" xfId="0" applyFont="1" applyFill="1" applyBorder="1"/>
    <xf numFmtId="0" fontId="6" fillId="10" borderId="3" xfId="0" applyFont="1" applyFill="1" applyBorder="1" applyAlignment="1">
      <alignment horizontal="left"/>
    </xf>
    <xf numFmtId="0" fontId="17" fillId="10" borderId="3" xfId="0" applyFont="1" applyFill="1" applyBorder="1" applyAlignment="1">
      <alignment horizontal="center" vertical="center" wrapText="1" readingOrder="1"/>
    </xf>
    <xf numFmtId="3" fontId="17" fillId="10" borderId="3" xfId="0" applyNumberFormat="1" applyFont="1" applyFill="1" applyBorder="1" applyAlignment="1">
      <alignment horizontal="center" vertical="center" wrapText="1" readingOrder="1"/>
    </xf>
    <xf numFmtId="164" fontId="17" fillId="10" borderId="3" xfId="0" applyNumberFormat="1" applyFont="1" applyFill="1" applyBorder="1" applyAlignment="1">
      <alignment horizontal="right" vertical="center" wrapText="1" readingOrder="1"/>
    </xf>
    <xf numFmtId="0" fontId="6" fillId="10" borderId="1" xfId="0" quotePrefix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quotePrefix="1" applyFont="1" applyFill="1" applyBorder="1"/>
    <xf numFmtId="2" fontId="17" fillId="10" borderId="3" xfId="0" applyNumberFormat="1" applyFont="1" applyFill="1" applyBorder="1" applyAlignment="1">
      <alignment horizontal="center" vertical="center" wrapText="1" readingOrder="1"/>
    </xf>
    <xf numFmtId="0" fontId="22" fillId="0" borderId="0" xfId="0" quotePrefix="1" applyFont="1" applyFill="1" applyBorder="1" applyAlignment="1">
      <alignment horizontal="center"/>
    </xf>
    <xf numFmtId="164" fontId="0" fillId="0" borderId="0" xfId="0" applyNumberFormat="1" applyBorder="1"/>
    <xf numFmtId="0" fontId="11" fillId="0" borderId="3" xfId="0" applyFont="1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10" fontId="0" fillId="0" borderId="0" xfId="0" applyNumberFormat="1" applyBorder="1"/>
    <xf numFmtId="0" fontId="9" fillId="10" borderId="1" xfId="0" applyFont="1" applyFill="1" applyBorder="1"/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3" fillId="0" borderId="0" xfId="0" applyFont="1"/>
    <xf numFmtId="0" fontId="18" fillId="12" borderId="1" xfId="0" applyFont="1" applyFill="1" applyBorder="1" applyAlignment="1">
      <alignment horizontal="center" wrapText="1"/>
    </xf>
    <xf numFmtId="0" fontId="3" fillId="0" borderId="0" xfId="0" applyFont="1" applyFill="1" applyBorder="1"/>
    <xf numFmtId="3" fontId="27" fillId="12" borderId="1" xfId="0" applyNumberFormat="1" applyFont="1" applyFill="1" applyBorder="1" applyAlignment="1">
      <alignment horizontal="right"/>
    </xf>
    <xf numFmtId="164" fontId="27" fillId="11" borderId="1" xfId="0" applyNumberFormat="1" applyFont="1" applyFill="1" applyBorder="1"/>
    <xf numFmtId="164" fontId="27" fillId="13" borderId="1" xfId="0" applyNumberFormat="1" applyFont="1" applyFill="1" applyBorder="1"/>
    <xf numFmtId="164" fontId="27" fillId="11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0" fontId="28" fillId="12" borderId="1" xfId="0" applyNumberFormat="1" applyFont="1" applyFill="1" applyBorder="1" applyAlignment="1">
      <alignment horizontal="center"/>
    </xf>
    <xf numFmtId="10" fontId="28" fillId="11" borderId="10" xfId="0" applyNumberFormat="1" applyFont="1" applyFill="1" applyBorder="1" applyAlignment="1">
      <alignment horizontal="center"/>
    </xf>
    <xf numFmtId="10" fontId="28" fillId="13" borderId="1" xfId="0" applyNumberFormat="1" applyFont="1" applyFill="1" applyBorder="1" applyAlignment="1">
      <alignment horizontal="center"/>
    </xf>
    <xf numFmtId="10" fontId="29" fillId="13" borderId="1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29" fillId="9" borderId="1" xfId="0" applyFont="1" applyFill="1" applyBorder="1" applyAlignment="1">
      <alignment horizontal="center"/>
    </xf>
    <xf numFmtId="10" fontId="27" fillId="9" borderId="1" xfId="0" applyNumberFormat="1" applyFont="1" applyFill="1" applyBorder="1" applyAlignment="1">
      <alignment horizontal="center"/>
    </xf>
    <xf numFmtId="10" fontId="29" fillId="9" borderId="1" xfId="0" applyNumberFormat="1" applyFont="1" applyFill="1" applyBorder="1" applyAlignment="1">
      <alignment horizontal="center"/>
    </xf>
    <xf numFmtId="3" fontId="30" fillId="12" borderId="1" xfId="0" applyNumberFormat="1" applyFont="1" applyFill="1" applyBorder="1" applyAlignment="1">
      <alignment horizontal="center"/>
    </xf>
    <xf numFmtId="1" fontId="30" fillId="12" borderId="1" xfId="0" applyNumberFormat="1" applyFont="1" applyFill="1" applyBorder="1" applyAlignment="1">
      <alignment horizontal="center"/>
    </xf>
    <xf numFmtId="10" fontId="30" fillId="12" borderId="1" xfId="0" applyNumberFormat="1" applyFont="1" applyFill="1" applyBorder="1" applyAlignment="1">
      <alignment horizontal="center"/>
    </xf>
    <xf numFmtId="10" fontId="29" fillId="12" borderId="1" xfId="0" applyNumberFormat="1" applyFont="1" applyFill="1" applyBorder="1" applyAlignment="1">
      <alignment horizontal="center"/>
    </xf>
    <xf numFmtId="164" fontId="30" fillId="11" borderId="1" xfId="0" applyNumberFormat="1" applyFont="1" applyFill="1" applyBorder="1" applyAlignment="1">
      <alignment horizontal="right"/>
    </xf>
    <xf numFmtId="10" fontId="30" fillId="11" borderId="1" xfId="0" applyNumberFormat="1" applyFont="1" applyFill="1" applyBorder="1" applyAlignment="1">
      <alignment horizontal="center"/>
    </xf>
    <xf numFmtId="10" fontId="29" fillId="11" borderId="7" xfId="0" applyNumberFormat="1" applyFont="1" applyFill="1" applyBorder="1"/>
    <xf numFmtId="164" fontId="30" fillId="13" borderId="1" xfId="0" applyNumberFormat="1" applyFont="1" applyFill="1" applyBorder="1" applyAlignment="1">
      <alignment horizontal="center"/>
    </xf>
    <xf numFmtId="0" fontId="28" fillId="9" borderId="1" xfId="0" quotePrefix="1" applyFont="1" applyFill="1" applyBorder="1" applyAlignment="1">
      <alignment horizontal="center"/>
    </xf>
    <xf numFmtId="10" fontId="31" fillId="9" borderId="1" xfId="0" applyNumberFormat="1" applyFont="1" applyFill="1" applyBorder="1" applyAlignment="1">
      <alignment horizontal="center"/>
    </xf>
    <xf numFmtId="10" fontId="32" fillId="12" borderId="1" xfId="0" applyNumberFormat="1" applyFont="1" applyFill="1" applyBorder="1" applyAlignment="1">
      <alignment horizontal="center"/>
    </xf>
    <xf numFmtId="164" fontId="32" fillId="13" borderId="1" xfId="0" applyNumberFormat="1" applyFont="1" applyFill="1" applyBorder="1" applyAlignment="1">
      <alignment horizontal="center"/>
    </xf>
    <xf numFmtId="10" fontId="33" fillId="9" borderId="1" xfId="0" applyNumberFormat="1" applyFont="1" applyFill="1" applyBorder="1" applyAlignment="1">
      <alignment horizontal="center"/>
    </xf>
    <xf numFmtId="10" fontId="33" fillId="12" borderId="1" xfId="0" applyNumberFormat="1" applyFont="1" applyFill="1" applyBorder="1" applyAlignment="1">
      <alignment horizontal="center"/>
    </xf>
    <xf numFmtId="10" fontId="33" fillId="11" borderId="7" xfId="0" applyNumberFormat="1" applyFont="1" applyFill="1" applyBorder="1"/>
    <xf numFmtId="10" fontId="30" fillId="13" borderId="1" xfId="0" applyNumberFormat="1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/>
    </xf>
    <xf numFmtId="10" fontId="34" fillId="9" borderId="1" xfId="0" applyNumberFormat="1" applyFont="1" applyFill="1" applyBorder="1" applyAlignment="1">
      <alignment horizontal="center"/>
    </xf>
    <xf numFmtId="3" fontId="32" fillId="12" borderId="1" xfId="0" applyNumberFormat="1" applyFont="1" applyFill="1" applyBorder="1" applyAlignment="1">
      <alignment horizontal="center"/>
    </xf>
    <xf numFmtId="2" fontId="30" fillId="12" borderId="1" xfId="0" applyNumberFormat="1" applyFont="1" applyFill="1" applyBorder="1" applyAlignment="1">
      <alignment horizontal="center"/>
    </xf>
    <xf numFmtId="10" fontId="34" fillId="12" borderId="1" xfId="0" applyNumberFormat="1" applyFont="1" applyFill="1" applyBorder="1" applyAlignment="1">
      <alignment horizontal="center"/>
    </xf>
    <xf numFmtId="164" fontId="32" fillId="11" borderId="1" xfId="0" applyNumberFormat="1" applyFont="1" applyFill="1" applyBorder="1" applyAlignment="1">
      <alignment horizontal="right"/>
    </xf>
    <xf numFmtId="10" fontId="34" fillId="11" borderId="7" xfId="0" applyNumberFormat="1" applyFont="1" applyFill="1" applyBorder="1"/>
    <xf numFmtId="10" fontId="35" fillId="13" borderId="1" xfId="0" applyNumberFormat="1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 wrapText="1"/>
    </xf>
    <xf numFmtId="0" fontId="26" fillId="12" borderId="1" xfId="0" applyFont="1" applyFill="1" applyBorder="1" applyAlignment="1">
      <alignment horizontal="center" wrapText="1"/>
    </xf>
    <xf numFmtId="0" fontId="26" fillId="11" borderId="1" xfId="0" applyFont="1" applyFill="1" applyBorder="1" applyAlignment="1">
      <alignment horizontal="center" wrapText="1"/>
    </xf>
    <xf numFmtId="164" fontId="27" fillId="13" borderId="1" xfId="0" applyNumberFormat="1" applyFont="1" applyFill="1" applyBorder="1" applyAlignment="1">
      <alignment horizontal="center"/>
    </xf>
    <xf numFmtId="165" fontId="27" fillId="13" borderId="1" xfId="0" applyNumberFormat="1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 wrapText="1"/>
    </xf>
    <xf numFmtId="0" fontId="18" fillId="11" borderId="10" xfId="0" applyFont="1" applyFill="1" applyBorder="1" applyAlignment="1">
      <alignment horizontal="center" wrapText="1"/>
    </xf>
    <xf numFmtId="0" fontId="26" fillId="13" borderId="1" xfId="0" applyFont="1" applyFill="1" applyBorder="1" applyAlignment="1">
      <alignment horizontal="center" wrapText="1"/>
    </xf>
    <xf numFmtId="3" fontId="27" fillId="9" borderId="1" xfId="0" applyNumberFormat="1" applyFont="1" applyFill="1" applyBorder="1" applyAlignment="1">
      <alignment horizontal="center"/>
    </xf>
    <xf numFmtId="10" fontId="36" fillId="9" borderId="1" xfId="0" applyNumberFormat="1" applyFont="1" applyFill="1" applyBorder="1" applyAlignment="1">
      <alignment horizontal="center"/>
    </xf>
    <xf numFmtId="10" fontId="28" fillId="9" borderId="1" xfId="0" applyNumberFormat="1" applyFont="1" applyFill="1" applyBorder="1" applyAlignment="1">
      <alignment horizontal="center"/>
    </xf>
    <xf numFmtId="165" fontId="9" fillId="0" borderId="7" xfId="0" applyNumberFormat="1" applyFont="1" applyFill="1" applyBorder="1"/>
    <xf numFmtId="164" fontId="11" fillId="0" borderId="6" xfId="0" applyNumberFormat="1" applyFont="1" applyFill="1" applyBorder="1"/>
    <xf numFmtId="164" fontId="11" fillId="0" borderId="7" xfId="0" applyNumberFormat="1" applyFont="1" applyFill="1" applyBorder="1"/>
    <xf numFmtId="164" fontId="0" fillId="0" borderId="7" xfId="0" applyNumberFormat="1" applyFill="1" applyBorder="1"/>
    <xf numFmtId="166" fontId="0" fillId="0" borderId="7" xfId="0" applyNumberFormat="1" applyBorder="1"/>
    <xf numFmtId="166" fontId="0" fillId="0" borderId="7" xfId="0" applyNumberFormat="1" applyFill="1" applyBorder="1"/>
    <xf numFmtId="164" fontId="9" fillId="0" borderId="7" xfId="0" applyNumberFormat="1" applyFont="1" applyFill="1" applyBorder="1"/>
    <xf numFmtId="164" fontId="0" fillId="0" borderId="9" xfId="0" applyNumberFormat="1" applyFill="1" applyBorder="1"/>
    <xf numFmtId="164" fontId="0" fillId="0" borderId="7" xfId="0" applyNumberFormat="1" applyBorder="1"/>
    <xf numFmtId="164" fontId="0" fillId="3" borderId="7" xfId="0" applyNumberFormat="1" applyFill="1" applyBorder="1"/>
    <xf numFmtId="164" fontId="0" fillId="3" borderId="9" xfId="0" applyNumberFormat="1" applyFill="1" applyBorder="1"/>
    <xf numFmtId="164" fontId="5" fillId="0" borderId="7" xfId="0" applyNumberFormat="1" applyFont="1" applyFill="1" applyBorder="1" applyAlignment="1">
      <alignment horizontal="right"/>
    </xf>
    <xf numFmtId="164" fontId="17" fillId="0" borderId="7" xfId="0" applyNumberFormat="1" applyFont="1" applyFill="1" applyBorder="1" applyAlignment="1">
      <alignment horizontal="right" vertical="center" wrapText="1"/>
    </xf>
    <xf numFmtId="164" fontId="17" fillId="0" borderId="9" xfId="0" applyNumberFormat="1" applyFont="1" applyFill="1" applyBorder="1" applyAlignment="1">
      <alignment vertical="center" wrapText="1"/>
    </xf>
    <xf numFmtId="164" fontId="17" fillId="3" borderId="7" xfId="0" applyNumberFormat="1" applyFont="1" applyFill="1" applyBorder="1" applyAlignment="1">
      <alignment vertical="center" wrapText="1" readingOrder="1"/>
    </xf>
    <xf numFmtId="164" fontId="17" fillId="3" borderId="9" xfId="0" applyNumberFormat="1" applyFont="1" applyFill="1" applyBorder="1" applyAlignment="1">
      <alignment vertical="center" wrapText="1" readingOrder="1"/>
    </xf>
    <xf numFmtId="164" fontId="17" fillId="0" borderId="7" xfId="0" applyNumberFormat="1" applyFont="1" applyFill="1" applyBorder="1" applyAlignment="1">
      <alignment horizontal="right" vertical="center" wrapText="1" readingOrder="1"/>
    </xf>
    <xf numFmtId="164" fontId="17" fillId="0" borderId="9" xfId="0" applyNumberFormat="1" applyFont="1" applyFill="1" applyBorder="1" applyAlignment="1">
      <alignment horizontal="right" vertical="center" wrapText="1" readingOrder="1"/>
    </xf>
    <xf numFmtId="164" fontId="17" fillId="0" borderId="9" xfId="0" applyNumberFormat="1" applyFont="1" applyFill="1" applyBorder="1" applyAlignment="1">
      <alignment vertical="center" wrapText="1" readingOrder="1"/>
    </xf>
    <xf numFmtId="0" fontId="26" fillId="0" borderId="1" xfId="0" applyFont="1" applyBorder="1"/>
    <xf numFmtId="0" fontId="26" fillId="0" borderId="1" xfId="0" applyFont="1" applyFill="1" applyBorder="1" applyAlignment="1"/>
    <xf numFmtId="0" fontId="25" fillId="0" borderId="1" xfId="0" applyFont="1" applyFill="1" applyBorder="1" applyAlignment="1"/>
    <xf numFmtId="0" fontId="26" fillId="0" borderId="1" xfId="0" applyFont="1" applyFill="1" applyBorder="1"/>
    <xf numFmtId="0" fontId="26" fillId="0" borderId="13" xfId="0" applyFont="1" applyFill="1" applyBorder="1" applyAlignment="1"/>
    <xf numFmtId="0" fontId="26" fillId="0" borderId="14" xfId="0" applyFont="1" applyBorder="1"/>
    <xf numFmtId="0" fontId="26" fillId="0" borderId="14" xfId="0" applyFont="1" applyFill="1" applyBorder="1" applyAlignment="1"/>
    <xf numFmtId="3" fontId="27" fillId="12" borderId="1" xfId="0" applyNumberFormat="1" applyFont="1" applyFill="1" applyBorder="1"/>
    <xf numFmtId="1" fontId="27" fillId="9" borderId="1" xfId="0" applyNumberFormat="1" applyFont="1" applyFill="1" applyBorder="1" applyAlignment="1">
      <alignment horizontal="center"/>
    </xf>
    <xf numFmtId="0" fontId="26" fillId="13" borderId="11" xfId="0" applyFont="1" applyFill="1" applyBorder="1" applyAlignment="1">
      <alignment horizontal="center" wrapText="1"/>
    </xf>
    <xf numFmtId="0" fontId="26" fillId="13" borderId="12" xfId="0" applyFont="1" applyFill="1" applyBorder="1" applyAlignment="1">
      <alignment wrapText="1"/>
    </xf>
    <xf numFmtId="0" fontId="26" fillId="0" borderId="3" xfId="0" applyFont="1" applyFill="1" applyBorder="1" applyAlignment="1"/>
    <xf numFmtId="0" fontId="26" fillId="0" borderId="17" xfId="0" applyFont="1" applyFill="1" applyBorder="1" applyAlignment="1"/>
    <xf numFmtId="164" fontId="0" fillId="0" borderId="6" xfId="0" applyNumberFormat="1" applyFill="1" applyBorder="1"/>
    <xf numFmtId="164" fontId="17" fillId="0" borderId="9" xfId="0" applyNumberFormat="1" applyFont="1" applyFill="1" applyBorder="1" applyAlignment="1">
      <alignment horizontal="right" vertical="center" wrapText="1"/>
    </xf>
    <xf numFmtId="164" fontId="11" fillId="0" borderId="7" xfId="0" applyNumberFormat="1" applyFont="1" applyFill="1" applyBorder="1" applyAlignment="1">
      <alignment vertical="center" wrapText="1" readingOrder="1"/>
    </xf>
    <xf numFmtId="0" fontId="26" fillId="13" borderId="15" xfId="0" applyFont="1" applyFill="1" applyBorder="1" applyAlignment="1">
      <alignment horizontal="center" vertical="top" wrapText="1"/>
    </xf>
    <xf numFmtId="0" fontId="27" fillId="0" borderId="0" xfId="0" applyFont="1"/>
    <xf numFmtId="2" fontId="27" fillId="0" borderId="0" xfId="0" applyNumberFormat="1" applyFont="1"/>
    <xf numFmtId="3" fontId="27" fillId="0" borderId="0" xfId="0" applyNumberFormat="1" applyFont="1"/>
    <xf numFmtId="3" fontId="27" fillId="0" borderId="0" xfId="0" applyNumberFormat="1" applyFont="1" applyBorder="1"/>
    <xf numFmtId="1" fontId="18" fillId="0" borderId="0" xfId="0" applyNumberFormat="1" applyFont="1"/>
    <xf numFmtId="0" fontId="26" fillId="13" borderId="18" xfId="0" applyFont="1" applyFill="1" applyBorder="1" applyAlignment="1">
      <alignment horizontal="center" wrapText="1"/>
    </xf>
    <xf numFmtId="0" fontId="26" fillId="0" borderId="10" xfId="0" applyFont="1" applyFill="1" applyBorder="1" applyAlignment="1"/>
    <xf numFmtId="0" fontId="25" fillId="0" borderId="10" xfId="0" applyFont="1" applyBorder="1"/>
    <xf numFmtId="0" fontId="12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0" fillId="0" borderId="0" xfId="0" applyFill="1"/>
    <xf numFmtId="1" fontId="26" fillId="0" borderId="1" xfId="0" applyNumberFormat="1" applyFont="1" applyFill="1" applyBorder="1" applyAlignment="1"/>
    <xf numFmtId="1" fontId="26" fillId="0" borderId="10" xfId="0" applyNumberFormat="1" applyFont="1" applyFill="1" applyBorder="1" applyAlignment="1"/>
    <xf numFmtId="1" fontId="26" fillId="0" borderId="1" xfId="0" applyNumberFormat="1" applyFont="1" applyFill="1" applyBorder="1"/>
    <xf numFmtId="1" fontId="25" fillId="0" borderId="1" xfId="0" applyNumberFormat="1" applyFont="1" applyFill="1" applyBorder="1"/>
    <xf numFmtId="0" fontId="26" fillId="13" borderId="19" xfId="0" applyFont="1" applyFill="1" applyBorder="1" applyAlignment="1">
      <alignment horizontal="center" vertical="top" wrapText="1"/>
    </xf>
    <xf numFmtId="0" fontId="26" fillId="13" borderId="16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/>
    <xf numFmtId="0" fontId="25" fillId="0" borderId="10" xfId="0" applyFont="1" applyFill="1" applyBorder="1" applyAlignment="1"/>
    <xf numFmtId="0" fontId="26" fillId="13" borderId="1" xfId="0" applyFont="1" applyFill="1" applyBorder="1" applyAlignment="1">
      <alignment horizontal="center" vertical="top" wrapText="1"/>
    </xf>
    <xf numFmtId="10" fontId="36" fillId="12" borderId="1" xfId="0" applyNumberFormat="1" applyFont="1" applyFill="1" applyBorder="1" applyAlignment="1">
      <alignment horizontal="center"/>
    </xf>
    <xf numFmtId="10" fontId="36" fillId="11" borderId="10" xfId="0" applyNumberFormat="1" applyFont="1" applyFill="1" applyBorder="1" applyAlignment="1">
      <alignment horizontal="center"/>
    </xf>
    <xf numFmtId="10" fontId="36" fillId="13" borderId="1" xfId="0" applyNumberFormat="1" applyFont="1" applyFill="1" applyBorder="1" applyAlignment="1">
      <alignment horizontal="center"/>
    </xf>
    <xf numFmtId="0" fontId="0" fillId="0" borderId="0" xfId="0" applyFont="1"/>
    <xf numFmtId="0" fontId="26" fillId="13" borderId="18" xfId="0" applyFont="1" applyFill="1" applyBorder="1" applyAlignment="1">
      <alignment horizontal="center" vertical="top" wrapText="1"/>
    </xf>
    <xf numFmtId="0" fontId="26" fillId="13" borderId="11" xfId="0" applyFont="1" applyFill="1" applyBorder="1" applyAlignment="1">
      <alignment horizontal="center" vertical="top" wrapText="1"/>
    </xf>
    <xf numFmtId="0" fontId="26" fillId="13" borderId="12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quotePrefix="1" applyFont="1" applyFill="1" applyBorder="1"/>
    <xf numFmtId="1" fontId="26" fillId="0" borderId="10" xfId="0" applyNumberFormat="1" applyFont="1" applyBorder="1"/>
    <xf numFmtId="1" fontId="27" fillId="9" borderId="1" xfId="0" applyNumberFormat="1" applyFont="1" applyFill="1" applyBorder="1"/>
    <xf numFmtId="1" fontId="27" fillId="12" borderId="1" xfId="0" applyNumberFormat="1" applyFont="1" applyFill="1" applyBorder="1"/>
    <xf numFmtId="0" fontId="1" fillId="0" borderId="3" xfId="0" quotePrefix="1" applyFont="1" applyFill="1" applyBorder="1"/>
    <xf numFmtId="0" fontId="1" fillId="0" borderId="3" xfId="0" applyFont="1" applyFill="1" applyBorder="1"/>
    <xf numFmtId="1" fontId="27" fillId="0" borderId="0" xfId="0" applyNumberFormat="1" applyFont="1"/>
    <xf numFmtId="0" fontId="25" fillId="0" borderId="7" xfId="0" applyFont="1" applyFill="1" applyBorder="1" applyAlignment="1"/>
    <xf numFmtId="1" fontId="27" fillId="0" borderId="1" xfId="0" applyNumberFormat="1" applyFont="1" applyBorder="1"/>
    <xf numFmtId="10" fontId="33" fillId="11" borderId="1" xfId="0" applyNumberFormat="1" applyFont="1" applyFill="1" applyBorder="1" applyAlignment="1">
      <alignment horizontal="center"/>
    </xf>
    <xf numFmtId="10" fontId="33" fillId="13" borderId="1" xfId="0" applyNumberFormat="1" applyFont="1" applyFill="1" applyBorder="1" applyAlignment="1">
      <alignment horizontal="center"/>
    </xf>
    <xf numFmtId="10" fontId="29" fillId="11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1" fontId="26" fillId="0" borderId="1" xfId="0" applyNumberFormat="1" applyFont="1" applyBorder="1"/>
    <xf numFmtId="164" fontId="17" fillId="0" borderId="21" xfId="0" applyNumberFormat="1" applyFont="1" applyFill="1" applyBorder="1" applyAlignment="1">
      <alignment horizontal="right" vertical="center" wrapText="1" readingOrder="1"/>
    </xf>
    <xf numFmtId="3" fontId="3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1" fillId="10" borderId="1" xfId="0" applyFont="1" applyFill="1" applyBorder="1" applyAlignment="1">
      <alignment horizontal="left" vertical="center"/>
    </xf>
    <xf numFmtId="0" fontId="26" fillId="0" borderId="0" xfId="0" applyFont="1"/>
    <xf numFmtId="1" fontId="25" fillId="0" borderId="1" xfId="0" applyNumberFormat="1" applyFont="1" applyBorder="1"/>
    <xf numFmtId="10" fontId="30" fillId="9" borderId="1" xfId="0" applyNumberFormat="1" applyFont="1" applyFill="1" applyBorder="1" applyAlignment="1">
      <alignment horizontal="center"/>
    </xf>
    <xf numFmtId="10" fontId="36" fillId="11" borderId="1" xfId="0" applyNumberFormat="1" applyFont="1" applyFill="1" applyBorder="1" applyAlignment="1">
      <alignment horizontal="center"/>
    </xf>
    <xf numFmtId="1" fontId="30" fillId="9" borderId="1" xfId="0" applyNumberFormat="1" applyFont="1" applyFill="1" applyBorder="1"/>
    <xf numFmtId="1" fontId="30" fillId="12" borderId="1" xfId="0" applyNumberFormat="1" applyFont="1" applyFill="1" applyBorder="1"/>
    <xf numFmtId="164" fontId="30" fillId="11" borderId="1" xfId="0" applyNumberFormat="1" applyFont="1" applyFill="1" applyBorder="1"/>
    <xf numFmtId="164" fontId="30" fillId="13" borderId="1" xfId="0" applyNumberFormat="1" applyFont="1" applyFill="1" applyBorder="1"/>
    <xf numFmtId="1" fontId="26" fillId="0" borderId="0" xfId="0" applyNumberFormat="1" applyFont="1"/>
    <xf numFmtId="1" fontId="27" fillId="13" borderId="1" xfId="0" applyNumberFormat="1" applyFont="1" applyFill="1" applyBorder="1"/>
    <xf numFmtId="4" fontId="0" fillId="0" borderId="0" xfId="0" applyNumberFormat="1" applyBorder="1" applyAlignment="1">
      <alignment horizontal="center"/>
    </xf>
    <xf numFmtId="0" fontId="9" fillId="6" borderId="7" xfId="0" applyFont="1" applyFill="1" applyBorder="1" applyAlignment="1">
      <alignment wrapText="1"/>
    </xf>
    <xf numFmtId="0" fontId="21" fillId="0" borderId="7" xfId="0" quotePrefix="1" applyFont="1" applyFill="1" applyBorder="1" applyAlignment="1">
      <alignment horizontal="center"/>
    </xf>
    <xf numFmtId="10" fontId="22" fillId="0" borderId="7" xfId="0" quotePrefix="1" applyNumberFormat="1" applyFont="1" applyFill="1" applyBorder="1" applyAlignment="1">
      <alignment horizontal="center"/>
    </xf>
    <xf numFmtId="10" fontId="22" fillId="0" borderId="21" xfId="0" quotePrefix="1" applyNumberFormat="1" applyFont="1" applyFill="1" applyBorder="1" applyAlignment="1">
      <alignment horizontal="center"/>
    </xf>
    <xf numFmtId="0" fontId="21" fillId="10" borderId="7" xfId="0" quotePrefix="1" applyFont="1" applyFill="1" applyBorder="1" applyAlignment="1">
      <alignment horizontal="center"/>
    </xf>
    <xf numFmtId="9" fontId="22" fillId="0" borderId="7" xfId="0" quotePrefix="1" applyNumberFormat="1" applyFont="1" applyFill="1" applyBorder="1" applyAlignment="1">
      <alignment horizontal="center"/>
    </xf>
    <xf numFmtId="0" fontId="20" fillId="0" borderId="7" xfId="0" quotePrefix="1" applyFont="1" applyFill="1" applyBorder="1" applyAlignment="1">
      <alignment horizontal="center"/>
    </xf>
    <xf numFmtId="0" fontId="24" fillId="0" borderId="7" xfId="0" quotePrefix="1" applyFont="1" applyFill="1" applyBorder="1" applyAlignment="1">
      <alignment horizontal="center"/>
    </xf>
    <xf numFmtId="0" fontId="23" fillId="0" borderId="7" xfId="0" quotePrefix="1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 wrapText="1"/>
    </xf>
    <xf numFmtId="0" fontId="18" fillId="0" borderId="1" xfId="0" applyFont="1" applyFill="1" applyBorder="1"/>
    <xf numFmtId="0" fontId="18" fillId="0" borderId="1" xfId="0" applyFont="1" applyBorder="1"/>
    <xf numFmtId="3" fontId="25" fillId="0" borderId="2" xfId="0" applyNumberFormat="1" applyFont="1" applyFill="1" applyBorder="1"/>
    <xf numFmtId="0" fontId="18" fillId="13" borderId="1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right"/>
    </xf>
    <xf numFmtId="0" fontId="0" fillId="12" borderId="7" xfId="0" applyFill="1" applyBorder="1" applyAlignment="1"/>
    <xf numFmtId="0" fontId="0" fillId="12" borderId="8" xfId="0" applyFill="1" applyBorder="1" applyAlignment="1"/>
    <xf numFmtId="0" fontId="0" fillId="12" borderId="10" xfId="0" applyFill="1" applyBorder="1" applyAlignment="1"/>
    <xf numFmtId="2" fontId="0" fillId="0" borderId="0" xfId="0" applyNumberFormat="1"/>
    <xf numFmtId="164" fontId="38" fillId="13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9" borderId="7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3" fillId="13" borderId="7" xfId="0" applyFont="1" applyFill="1" applyBorder="1" applyAlignment="1">
      <alignment horizontal="center" wrapText="1"/>
    </xf>
    <xf numFmtId="0" fontId="3" fillId="13" borderId="8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9" fillId="10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3" fillId="13" borderId="1" xfId="0" applyFont="1" applyFill="1" applyBorder="1" applyAlignment="1">
      <alignment horizont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000"/>
              <a:t>Доли застройщиков по площади коммерческих помещений, по состоянию </a:t>
            </a:r>
            <a:r>
              <a:rPr lang="ru-RU" sz="1000" baseline="0"/>
              <a:t> на </a:t>
            </a:r>
            <a:r>
              <a:rPr lang="ru-RU" sz="1000"/>
              <a:t>09.01.2019</a:t>
            </a:r>
          </a:p>
        </c:rich>
      </c:tx>
      <c:layout>
        <c:manualLayout>
          <c:xMode val="edge"/>
          <c:yMode val="edge"/>
          <c:x val="0.11722461072734007"/>
          <c:y val="4.1033181432525712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explosion val="25"/>
          <c:dPt>
            <c:idx val="1"/>
            <c:bubble3D val="0"/>
            <c:explosion val="26"/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'Сводные данные'!$A$4:$A$9</c:f>
              <c:strCache>
                <c:ptCount val="6"/>
                <c:pt idx="0">
                  <c:v>Аспек</c:v>
                </c:pt>
                <c:pt idx="1">
                  <c:v>Комос-строй</c:v>
                </c:pt>
                <c:pt idx="2">
                  <c:v>Регион-инвест (Ривьера)</c:v>
                </c:pt>
                <c:pt idx="3">
                  <c:v>Острова</c:v>
                </c:pt>
                <c:pt idx="4">
                  <c:v>УралДомСтрой</c:v>
                </c:pt>
                <c:pt idx="5">
                  <c:v>Талан</c:v>
                </c:pt>
              </c:strCache>
            </c:strRef>
          </c:cat>
          <c:val>
            <c:numRef>
              <c:f>'Сводные данные'!$K$4:$K$9</c:f>
              <c:numCache>
                <c:formatCode>0</c:formatCode>
                <c:ptCount val="6"/>
                <c:pt idx="0">
                  <c:v>1698.7099999999998</c:v>
                </c:pt>
                <c:pt idx="1">
                  <c:v>7865.9800000000023</c:v>
                </c:pt>
                <c:pt idx="2">
                  <c:v>2598.5</c:v>
                </c:pt>
                <c:pt idx="3">
                  <c:v>1446.21</c:v>
                </c:pt>
                <c:pt idx="4">
                  <c:v>3773.3699999999994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24-D647-9E40-BF14FD2773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6330567460712986"/>
          <c:y val="0.30289236419759114"/>
          <c:w val="0.32087154058274359"/>
          <c:h val="0.585207801479585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000"/>
              <a:t>Доли застройщиков по ассортименту коммерческих помещений,</a:t>
            </a:r>
            <a:r>
              <a:rPr lang="ru-RU" sz="1000" baseline="0"/>
              <a:t> по состоянию на 09.01.2019</a:t>
            </a:r>
            <a:endParaRPr lang="ru-RU" sz="1000"/>
          </a:p>
        </c:rich>
      </c:tx>
      <c:layout>
        <c:manualLayout>
          <c:xMode val="edge"/>
          <c:yMode val="edge"/>
          <c:x val="0.10072024587909775"/>
          <c:y val="3.4532499905142282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explosion val="25"/>
          <c:dPt>
            <c:idx val="1"/>
            <c:bubble3D val="0"/>
            <c:explosion val="26"/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'Сводные данные'!$A$4:$A$9</c:f>
              <c:strCache>
                <c:ptCount val="6"/>
                <c:pt idx="0">
                  <c:v>Аспек</c:v>
                </c:pt>
                <c:pt idx="1">
                  <c:v>Комос-строй</c:v>
                </c:pt>
                <c:pt idx="2">
                  <c:v>Регион-инвест (Ривьера)</c:v>
                </c:pt>
                <c:pt idx="3">
                  <c:v>Острова</c:v>
                </c:pt>
                <c:pt idx="4">
                  <c:v>УралДомСтрой</c:v>
                </c:pt>
                <c:pt idx="5">
                  <c:v>Талан</c:v>
                </c:pt>
              </c:strCache>
            </c:strRef>
          </c:cat>
          <c:val>
            <c:numRef>
              <c:f>'Сводные данные'!$G$4:$G$9</c:f>
              <c:numCache>
                <c:formatCode>General</c:formatCode>
                <c:ptCount val="6"/>
                <c:pt idx="0">
                  <c:v>16</c:v>
                </c:pt>
                <c:pt idx="1">
                  <c:v>59</c:v>
                </c:pt>
                <c:pt idx="2">
                  <c:v>23</c:v>
                </c:pt>
                <c:pt idx="3">
                  <c:v>10</c:v>
                </c:pt>
                <c:pt idx="4">
                  <c:v>42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ED-BE4E-8379-39BB7C569EE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/>
              <a:t>Общая</a:t>
            </a:r>
            <a:r>
              <a:rPr lang="ru-RU" sz="1000" baseline="0"/>
              <a:t> площадь коммерческой недвижимости по районам Ижевска, кв.м.</a:t>
            </a:r>
            <a:endParaRPr lang="ru-RU" sz="1000"/>
          </a:p>
        </c:rich>
      </c:tx>
      <c:layout>
        <c:manualLayout>
          <c:xMode val="edge"/>
          <c:yMode val="edge"/>
          <c:x val="0.14137777951023447"/>
          <c:y val="2.8005464480874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'Сводные данные'!$A$28:$A$32</c:f>
              <c:strCache>
                <c:ptCount val="5"/>
                <c:pt idx="0">
                  <c:v>Устиновский</c:v>
                </c:pt>
                <c:pt idx="1">
                  <c:v>Октябрьский</c:v>
                </c:pt>
                <c:pt idx="2">
                  <c:v>Индустриальный</c:v>
                </c:pt>
                <c:pt idx="3">
                  <c:v>Первомайский</c:v>
                </c:pt>
                <c:pt idx="4">
                  <c:v>Ленинский</c:v>
                </c:pt>
              </c:strCache>
            </c:strRef>
          </c:cat>
          <c:val>
            <c:numRef>
              <c:f>'Сводные данные'!$I$28:$I$32</c:f>
              <c:numCache>
                <c:formatCode>#,##0</c:formatCode>
                <c:ptCount val="5"/>
                <c:pt idx="0">
                  <c:v>2580.9399999999996</c:v>
                </c:pt>
                <c:pt idx="1">
                  <c:v>11423.219999999998</c:v>
                </c:pt>
                <c:pt idx="2">
                  <c:v>2826.6499999999996</c:v>
                </c:pt>
                <c:pt idx="3">
                  <c:v>408.76000000000005</c:v>
                </c:pt>
                <c:pt idx="4">
                  <c:v>143.19999999999999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7760096"/>
        <c:axId val="148235944"/>
      </c:barChart>
      <c:catAx>
        <c:axId val="5776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235944"/>
        <c:crosses val="autoZero"/>
        <c:auto val="1"/>
        <c:lblAlgn val="ctr"/>
        <c:lblOffset val="100"/>
        <c:noMultiLvlLbl val="0"/>
      </c:catAx>
      <c:valAx>
        <c:axId val="14823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76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/>
              <a:t>Соотношение</a:t>
            </a:r>
            <a:r>
              <a:rPr lang="ru-RU" sz="1000" b="1" baseline="0"/>
              <a:t> количества жилых комплексов в центральной части города и спальных районах</a:t>
            </a:r>
            <a:endParaRPr lang="ru-RU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'Сводные данные'!$A$51:$A$52</c:f>
              <c:strCache>
                <c:ptCount val="2"/>
                <c:pt idx="0">
                  <c:v>Центр города</c:v>
                </c:pt>
                <c:pt idx="1">
                  <c:v>Спальный район</c:v>
                </c:pt>
              </c:strCache>
            </c:strRef>
          </c:cat>
          <c:val>
            <c:numRef>
              <c:f>'Сводные данные'!$D$51:$D$52</c:f>
              <c:numCache>
                <c:formatCode>0</c:formatCode>
                <c:ptCount val="2"/>
                <c:pt idx="0">
                  <c:v>14</c:v>
                </c:pt>
                <c:pt idx="1">
                  <c:v>22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/>
              <a:t>Средняя стоимость 1 кв.м. в зависимости от расположения помещения, руб.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'Сводные данные'!$A$80:$A$81</c:f>
              <c:strCache>
                <c:ptCount val="2"/>
                <c:pt idx="0">
                  <c:v>1 линия</c:v>
                </c:pt>
                <c:pt idx="1">
                  <c:v>Внутри квартала</c:v>
                </c:pt>
              </c:strCache>
            </c:strRef>
          </c:cat>
          <c:val>
            <c:numRef>
              <c:f>'Сводные данные'!$L$80:$L$81</c:f>
              <c:numCache>
                <c:formatCode>0</c:formatCode>
                <c:ptCount val="2"/>
                <c:pt idx="0">
                  <c:v>72432.161167182901</c:v>
                </c:pt>
                <c:pt idx="1">
                  <c:v>65170.606164214798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236336"/>
        <c:axId val="148230456"/>
      </c:barChart>
      <c:catAx>
        <c:axId val="14823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230456"/>
        <c:crosses val="autoZero"/>
        <c:auto val="1"/>
        <c:lblAlgn val="ctr"/>
        <c:lblOffset val="100"/>
        <c:noMultiLvlLbl val="0"/>
      </c:catAx>
      <c:valAx>
        <c:axId val="14823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23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Средняя стоимость 1 кв.м. по локациям, руб.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'Сводные данные'!$A$96:$A$106</c:f>
              <c:strCache>
                <c:ptCount val="11"/>
                <c:pt idx="0">
                  <c:v>Соцгород</c:v>
                </c:pt>
                <c:pt idx="1">
                  <c:v>Ст аэропорт</c:v>
                </c:pt>
                <c:pt idx="2">
                  <c:v>Холмы</c:v>
                </c:pt>
                <c:pt idx="3">
                  <c:v>Металлург</c:v>
                </c:pt>
                <c:pt idx="4">
                  <c:v>Центр</c:v>
                </c:pt>
                <c:pt idx="5">
                  <c:v>Пеньки</c:v>
                </c:pt>
                <c:pt idx="6">
                  <c:v>Вост поселок</c:v>
                </c:pt>
                <c:pt idx="7">
                  <c:v>Культбаза</c:v>
                </c:pt>
                <c:pt idx="8">
                  <c:v>И Закирова</c:v>
                </c:pt>
                <c:pt idx="9">
                  <c:v>жд вокзал</c:v>
                </c:pt>
                <c:pt idx="10">
                  <c:v>Строитель</c:v>
                </c:pt>
              </c:strCache>
            </c:strRef>
          </c:cat>
          <c:val>
            <c:numRef>
              <c:f>'Сводные данные'!$L$96:$L$106</c:f>
              <c:numCache>
                <c:formatCode>0</c:formatCode>
                <c:ptCount val="11"/>
                <c:pt idx="0">
                  <c:v>63891.972909958917</c:v>
                </c:pt>
                <c:pt idx="1">
                  <c:v>56024.425209419831</c:v>
                </c:pt>
                <c:pt idx="2">
                  <c:v>66099.401814777855</c:v>
                </c:pt>
                <c:pt idx="3">
                  <c:v>74508.891393139595</c:v>
                </c:pt>
                <c:pt idx="4">
                  <c:v>79158.162171433476</c:v>
                </c:pt>
                <c:pt idx="5">
                  <c:v>65000.000000000007</c:v>
                </c:pt>
                <c:pt idx="6">
                  <c:v>58365.999327052494</c:v>
                </c:pt>
                <c:pt idx="7">
                  <c:v>48821.685680477654</c:v>
                </c:pt>
                <c:pt idx="8">
                  <c:v>65000</c:v>
                </c:pt>
                <c:pt idx="9">
                  <c:v>0</c:v>
                </c:pt>
                <c:pt idx="10">
                  <c:v>44343.57541899442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8235160"/>
        <c:axId val="148229672"/>
      </c:barChart>
      <c:catAx>
        <c:axId val="148235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229672"/>
        <c:crosses val="autoZero"/>
        <c:auto val="1"/>
        <c:lblAlgn val="ctr"/>
        <c:lblOffset val="100"/>
        <c:noMultiLvlLbl val="0"/>
      </c:catAx>
      <c:valAx>
        <c:axId val="148229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23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/>
              <a:t>Соотношение</a:t>
            </a:r>
            <a:r>
              <a:rPr lang="ru-RU" sz="1000" b="1" baseline="0"/>
              <a:t> количества коммерческих помещений в центральной части Ижевска и спальных районах</a:t>
            </a:r>
            <a:endParaRPr lang="ru-RU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'Сводные данные'!$A$51:$A$52</c:f>
              <c:strCache>
                <c:ptCount val="2"/>
                <c:pt idx="0">
                  <c:v>Центр города</c:v>
                </c:pt>
                <c:pt idx="1">
                  <c:v>Спальный район</c:v>
                </c:pt>
              </c:strCache>
            </c:strRef>
          </c:cat>
          <c:val>
            <c:numRef>
              <c:f>'Сводные данные'!$E$51:$E$52</c:f>
              <c:numCache>
                <c:formatCode>0</c:formatCode>
                <c:ptCount val="2"/>
                <c:pt idx="0">
                  <c:v>94</c:v>
                </c:pt>
                <c:pt idx="1">
                  <c:v>56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11</xdr:row>
      <xdr:rowOff>7621</xdr:rowOff>
    </xdr:from>
    <xdr:to>
      <xdr:col>12</xdr:col>
      <xdr:colOff>556260</xdr:colOff>
      <xdr:row>24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11</xdr:row>
      <xdr:rowOff>7621</xdr:rowOff>
    </xdr:from>
    <xdr:to>
      <xdr:col>5</xdr:col>
      <xdr:colOff>601980</xdr:colOff>
      <xdr:row>23</xdr:row>
      <xdr:rowOff>160020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33</xdr:row>
      <xdr:rowOff>114300</xdr:rowOff>
    </xdr:from>
    <xdr:to>
      <xdr:col>6</xdr:col>
      <xdr:colOff>350520</xdr:colOff>
      <xdr:row>46</xdr:row>
      <xdr:rowOff>22860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22860</xdr:colOff>
      <xdr:row>54</xdr:row>
      <xdr:rowOff>15240</xdr:rowOff>
    </xdr:from>
    <xdr:to>
      <xdr:col>11</xdr:col>
      <xdr:colOff>586740</xdr:colOff>
      <xdr:row>68</xdr:row>
      <xdr:rowOff>121920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</xdr:colOff>
      <xdr:row>81</xdr:row>
      <xdr:rowOff>93980</xdr:rowOff>
    </xdr:from>
    <xdr:to>
      <xdr:col>4</xdr:col>
      <xdr:colOff>594360</xdr:colOff>
      <xdr:row>91</xdr:row>
      <xdr:rowOff>160020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106</xdr:row>
      <xdr:rowOff>175260</xdr:rowOff>
    </xdr:from>
    <xdr:to>
      <xdr:col>9</xdr:col>
      <xdr:colOff>114300</xdr:colOff>
      <xdr:row>123</xdr:row>
      <xdr:rowOff>7620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</xdr:colOff>
      <xdr:row>54</xdr:row>
      <xdr:rowOff>15240</xdr:rowOff>
    </xdr:from>
    <xdr:to>
      <xdr:col>5</xdr:col>
      <xdr:colOff>449580</xdr:colOff>
      <xdr:row>68</xdr:row>
      <xdr:rowOff>137160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zoomScaleNormal="100" workbookViewId="0"/>
  </sheetViews>
  <sheetFormatPr defaultRowHeight="14.4" x14ac:dyDescent="0.3"/>
  <cols>
    <col min="1" max="1" width="22.44140625" bestFit="1" customWidth="1"/>
    <col min="2" max="6" width="8.88671875" customWidth="1"/>
    <col min="7" max="7" width="10.77734375" bestFit="1" customWidth="1"/>
    <col min="8" max="8" width="11.109375" bestFit="1" customWidth="1"/>
    <col min="9" max="9" width="9.6640625" bestFit="1" customWidth="1"/>
    <col min="10" max="10" width="11.109375" bestFit="1" customWidth="1"/>
    <col min="11" max="11" width="12.44140625" bestFit="1" customWidth="1"/>
    <col min="12" max="12" width="9.6640625" bestFit="1" customWidth="1"/>
    <col min="13" max="13" width="10" customWidth="1"/>
    <col min="14" max="14" width="11.33203125" customWidth="1"/>
    <col min="15" max="15" width="11.21875" customWidth="1"/>
    <col min="16" max="16" width="8.77734375" customWidth="1"/>
    <col min="17" max="17" width="9.6640625" bestFit="1" customWidth="1"/>
    <col min="18" max="18" width="11.109375" customWidth="1"/>
    <col min="19" max="19" width="10.33203125" bestFit="1" customWidth="1"/>
    <col min="20" max="20" width="9.33203125" bestFit="1" customWidth="1"/>
  </cols>
  <sheetData>
    <row r="1" spans="1:20" x14ac:dyDescent="0.3">
      <c r="A1" s="294" t="s">
        <v>293</v>
      </c>
    </row>
    <row r="2" spans="1:20" ht="14.4" customHeight="1" x14ac:dyDescent="0.3">
      <c r="A2" s="482" t="s">
        <v>0</v>
      </c>
      <c r="B2" s="483" t="s">
        <v>276</v>
      </c>
      <c r="C2" s="483"/>
      <c r="D2" s="483"/>
      <c r="E2" s="483"/>
      <c r="F2" s="483"/>
      <c r="G2" s="483"/>
      <c r="H2" s="483"/>
      <c r="I2" s="483"/>
      <c r="J2" s="484" t="s">
        <v>282</v>
      </c>
      <c r="K2" s="484"/>
      <c r="L2" s="484"/>
      <c r="M2" s="484"/>
      <c r="N2" s="479" t="s">
        <v>284</v>
      </c>
      <c r="O2" s="479"/>
      <c r="P2" s="479"/>
      <c r="Q2" s="479"/>
      <c r="R2" s="480" t="s">
        <v>205</v>
      </c>
      <c r="S2" s="480"/>
      <c r="T2" s="480"/>
    </row>
    <row r="3" spans="1:20" ht="55.2" customHeight="1" x14ac:dyDescent="0.3">
      <c r="A3" s="482"/>
      <c r="B3" s="336" t="s">
        <v>358</v>
      </c>
      <c r="C3" s="336" t="s">
        <v>359</v>
      </c>
      <c r="D3" s="336" t="s">
        <v>288</v>
      </c>
      <c r="E3" s="336" t="s">
        <v>289</v>
      </c>
      <c r="F3" s="336" t="s">
        <v>360</v>
      </c>
      <c r="G3" s="336" t="s">
        <v>361</v>
      </c>
      <c r="H3" s="336" t="s">
        <v>281</v>
      </c>
      <c r="I3" s="336" t="s">
        <v>280</v>
      </c>
      <c r="J3" s="337" t="s">
        <v>362</v>
      </c>
      <c r="K3" s="337" t="s">
        <v>363</v>
      </c>
      <c r="L3" s="337" t="s">
        <v>283</v>
      </c>
      <c r="M3" s="337" t="s">
        <v>280</v>
      </c>
      <c r="N3" s="338" t="s">
        <v>285</v>
      </c>
      <c r="O3" s="338" t="s">
        <v>287</v>
      </c>
      <c r="P3" s="338" t="s">
        <v>286</v>
      </c>
      <c r="Q3" s="338" t="s">
        <v>280</v>
      </c>
      <c r="R3" s="343" t="s">
        <v>357</v>
      </c>
      <c r="S3" s="343" t="s">
        <v>356</v>
      </c>
      <c r="T3" s="343" t="s">
        <v>292</v>
      </c>
    </row>
    <row r="4" spans="1:20" x14ac:dyDescent="0.3">
      <c r="A4" s="283" t="s">
        <v>80</v>
      </c>
      <c r="B4" s="307">
        <v>4</v>
      </c>
      <c r="C4" s="307">
        <v>15</v>
      </c>
      <c r="D4" s="308">
        <v>0</v>
      </c>
      <c r="E4" s="309">
        <v>0</v>
      </c>
      <c r="F4" s="307">
        <v>4</v>
      </c>
      <c r="G4" s="307">
        <v>16</v>
      </c>
      <c r="H4" s="310">
        <f>G4/G10</f>
        <v>0.10666666666666667</v>
      </c>
      <c r="I4" s="311">
        <f>H4-C4/C10</f>
        <v>1.7380952380952386E-2</v>
      </c>
      <c r="J4" s="312">
        <v>1606.91</v>
      </c>
      <c r="K4" s="313">
        <f>'Январь 2019'!N20</f>
        <v>1698.7099999999998</v>
      </c>
      <c r="L4" s="314">
        <f>K4/K10</f>
        <v>9.7723780502186927E-2</v>
      </c>
      <c r="M4" s="315">
        <f>L4-J4/J10</f>
        <v>1.9709200134415211E-2</v>
      </c>
      <c r="N4" s="316">
        <v>94160000</v>
      </c>
      <c r="O4" s="316">
        <f>'Январь 2019'!P20</f>
        <v>98500000</v>
      </c>
      <c r="P4" s="317">
        <f>O4/O10</f>
        <v>8.1275816644305665E-2</v>
      </c>
      <c r="Q4" s="318">
        <f>P4-N4/N10</f>
        <v>1.5428657086395237E-2</v>
      </c>
      <c r="R4" s="319">
        <v>58067</v>
      </c>
      <c r="S4" s="319">
        <f>'Январь 2019'!O20</f>
        <v>57378.292200389777</v>
      </c>
      <c r="T4" s="304">
        <f>S4/R4-100%</f>
        <v>-1.1860571402177222E-2</v>
      </c>
    </row>
    <row r="5" spans="1:20" x14ac:dyDescent="0.3">
      <c r="A5" s="283" t="s">
        <v>22</v>
      </c>
      <c r="B5" s="307">
        <v>14</v>
      </c>
      <c r="C5" s="307">
        <v>47</v>
      </c>
      <c r="D5" s="320">
        <v>-16</v>
      </c>
      <c r="E5" s="309">
        <v>28</v>
      </c>
      <c r="F5" s="307">
        <v>17</v>
      </c>
      <c r="G5" s="307">
        <v>59</v>
      </c>
      <c r="H5" s="321">
        <f>G5/G10</f>
        <v>0.39333333333333331</v>
      </c>
      <c r="I5" s="311">
        <f>H5-C5/C10</f>
        <v>0.11357142857142855</v>
      </c>
      <c r="J5" s="312">
        <v>7759.1</v>
      </c>
      <c r="K5" s="313">
        <f>'Январь 2019'!N81</f>
        <v>7865.9800000000023</v>
      </c>
      <c r="L5" s="322">
        <f>K5/K10</f>
        <v>0.45251591087036197</v>
      </c>
      <c r="M5" s="315">
        <f>L5-J5/J10</f>
        <v>7.5815952234484729E-2</v>
      </c>
      <c r="N5" s="316">
        <v>498269200</v>
      </c>
      <c r="O5" s="316">
        <f>'Январь 2019'!P81</f>
        <v>521525200</v>
      </c>
      <c r="P5" s="317">
        <f>O5/O10</f>
        <v>0.43032879726482076</v>
      </c>
      <c r="Q5" s="318">
        <f>P5-N5/N10</f>
        <v>8.1883475310781051E-2</v>
      </c>
      <c r="R5" s="319" t="s">
        <v>457</v>
      </c>
      <c r="S5" s="319">
        <f>'Январь 2019'!O81</f>
        <v>68543.571455286467</v>
      </c>
      <c r="T5" s="305" t="e">
        <f>S5/R5-100%</f>
        <v>#VALUE!</v>
      </c>
    </row>
    <row r="6" spans="1:20" x14ac:dyDescent="0.3">
      <c r="A6" s="283" t="s">
        <v>137</v>
      </c>
      <c r="B6" s="307">
        <v>2</v>
      </c>
      <c r="C6" s="307">
        <v>13</v>
      </c>
      <c r="D6" s="308">
        <v>-13</v>
      </c>
      <c r="E6" s="309">
        <v>23</v>
      </c>
      <c r="F6" s="307">
        <v>3</v>
      </c>
      <c r="G6" s="307">
        <v>23</v>
      </c>
      <c r="H6" s="321">
        <f>G6/G10</f>
        <v>0.15333333333333332</v>
      </c>
      <c r="I6" s="311">
        <f>H6-C6/C10</f>
        <v>7.5952380952380938E-2</v>
      </c>
      <c r="J6" s="312">
        <v>2661.55</v>
      </c>
      <c r="K6" s="313">
        <f>'Январь 2019'!N106</f>
        <v>2598.5</v>
      </c>
      <c r="L6" s="322">
        <f>K6/K10</f>
        <v>0.14948710706061233</v>
      </c>
      <c r="M6" s="315">
        <f>L6-J6/J10</f>
        <v>2.0270345463607647E-2</v>
      </c>
      <c r="N6" s="316">
        <v>212192050</v>
      </c>
      <c r="O6" s="316">
        <f>'Январь 2019'!P106</f>
        <v>207854000</v>
      </c>
      <c r="P6" s="317">
        <f>O6/O10</f>
        <v>0.17150765068817778</v>
      </c>
      <c r="Q6" s="318">
        <f>P6-N6/N10</f>
        <v>2.3119335339089997E-2</v>
      </c>
      <c r="R6" s="319">
        <v>83078</v>
      </c>
      <c r="S6" s="323">
        <f>'Январь 2019'!O106</f>
        <v>80000</v>
      </c>
      <c r="T6" s="304">
        <f t="shared" ref="T6:T10" si="0">S6/R6-100%</f>
        <v>-3.7049519728447944E-2</v>
      </c>
    </row>
    <row r="7" spans="1:20" x14ac:dyDescent="0.3">
      <c r="A7" s="283" t="s">
        <v>13</v>
      </c>
      <c r="B7" s="307">
        <v>3</v>
      </c>
      <c r="C7" s="307">
        <v>24</v>
      </c>
      <c r="D7" s="308">
        <v>-15</v>
      </c>
      <c r="E7" s="309">
        <v>1</v>
      </c>
      <c r="F7" s="307">
        <v>3</v>
      </c>
      <c r="G7" s="307">
        <v>10</v>
      </c>
      <c r="H7" s="310">
        <f>G7/G10</f>
        <v>6.6666666666666666E-2</v>
      </c>
      <c r="I7" s="324">
        <f>H7-C7/C10</f>
        <v>-7.6190476190476183E-2</v>
      </c>
      <c r="J7" s="312">
        <v>2397.9699999999998</v>
      </c>
      <c r="K7" s="313">
        <f>'Январь 2019'!N118</f>
        <v>1446.21</v>
      </c>
      <c r="L7" s="314">
        <f>K7/K10</f>
        <v>8.3197902290601561E-2</v>
      </c>
      <c r="M7" s="325">
        <f>L7-J7/J10</f>
        <v>-3.3222197954281801E-2</v>
      </c>
      <c r="N7" s="316">
        <v>159261429</v>
      </c>
      <c r="O7" s="316">
        <f>'Январь 2019'!P118</f>
        <v>115226132</v>
      </c>
      <c r="P7" s="317">
        <f>O7/O10</f>
        <v>9.5077136822990474E-2</v>
      </c>
      <c r="Q7" s="326">
        <f>P7-N7/N10</f>
        <v>-1.6296192900711964E-2</v>
      </c>
      <c r="R7" s="319">
        <v>66823</v>
      </c>
      <c r="S7" s="323">
        <f>'Январь 2019'!O118</f>
        <v>82090.545541506523</v>
      </c>
      <c r="T7" s="305">
        <f t="shared" si="0"/>
        <v>0.22847740361112967</v>
      </c>
    </row>
    <row r="8" spans="1:20" x14ac:dyDescent="0.3">
      <c r="A8" s="283" t="s">
        <v>23</v>
      </c>
      <c r="B8" s="307">
        <v>10</v>
      </c>
      <c r="C8" s="307">
        <v>56</v>
      </c>
      <c r="D8" s="308">
        <v>-17</v>
      </c>
      <c r="E8" s="309">
        <v>3</v>
      </c>
      <c r="F8" s="307">
        <v>8</v>
      </c>
      <c r="G8" s="307">
        <v>42</v>
      </c>
      <c r="H8" s="321">
        <f>G8/G10</f>
        <v>0.28000000000000003</v>
      </c>
      <c r="I8" s="324">
        <f>H8-C8/C10</f>
        <v>-5.3333333333333288E-2</v>
      </c>
      <c r="J8" s="312">
        <v>5233.91</v>
      </c>
      <c r="K8" s="313">
        <f>'Январь 2019'!N162</f>
        <v>3773.3699999999994</v>
      </c>
      <c r="L8" s="322">
        <f>K8/K10</f>
        <v>0.21707529927623728</v>
      </c>
      <c r="M8" s="325">
        <f>L8-J8/J10</f>
        <v>-3.7028099378749041E-2</v>
      </c>
      <c r="N8" s="316">
        <v>404188580</v>
      </c>
      <c r="O8" s="316">
        <f>'Январь 2019'!P162</f>
        <v>268817280</v>
      </c>
      <c r="P8" s="317">
        <f>O8/O10</f>
        <v>0.22181059857970536</v>
      </c>
      <c r="Q8" s="326">
        <f>P8-N8/N10</f>
        <v>-6.0843075153782733E-2</v>
      </c>
      <c r="R8" s="319">
        <v>75830</v>
      </c>
      <c r="S8" s="459">
        <f>'Январь 2019'!O162</f>
        <v>72481.448265292333</v>
      </c>
      <c r="T8" s="304">
        <f t="shared" si="0"/>
        <v>-4.4158667212286229E-2</v>
      </c>
    </row>
    <row r="9" spans="1:20" x14ac:dyDescent="0.3">
      <c r="A9" s="283" t="s">
        <v>15</v>
      </c>
      <c r="B9" s="307">
        <v>1</v>
      </c>
      <c r="C9" s="307">
        <v>13</v>
      </c>
      <c r="D9" s="308">
        <v>-13</v>
      </c>
      <c r="E9" s="309">
        <v>0</v>
      </c>
      <c r="F9" s="307">
        <v>0</v>
      </c>
      <c r="G9" s="307">
        <v>0</v>
      </c>
      <c r="H9" s="310">
        <f>G9/G10</f>
        <v>0</v>
      </c>
      <c r="I9" s="324">
        <f>H9-C9/C10</f>
        <v>-7.7380952380952384E-2</v>
      </c>
      <c r="J9" s="312">
        <v>938.12</v>
      </c>
      <c r="K9" s="313">
        <v>0</v>
      </c>
      <c r="L9" s="314">
        <v>0</v>
      </c>
      <c r="M9" s="325">
        <f>L9-J9/J10</f>
        <v>-4.5545200499476635E-2</v>
      </c>
      <c r="N9" s="316">
        <v>61906900</v>
      </c>
      <c r="O9" s="316">
        <v>0</v>
      </c>
      <c r="P9" s="317">
        <v>0</v>
      </c>
      <c r="Q9" s="326">
        <f>P9-N9/N10</f>
        <v>-4.3292199681771504E-2</v>
      </c>
      <c r="R9" s="319">
        <v>66692</v>
      </c>
      <c r="S9" s="319">
        <v>0</v>
      </c>
      <c r="T9" s="327">
        <f t="shared" si="0"/>
        <v>-1</v>
      </c>
    </row>
    <row r="10" spans="1:20" x14ac:dyDescent="0.3">
      <c r="A10" s="134"/>
      <c r="B10" s="328">
        <f>SUM(B4:B9)</f>
        <v>34</v>
      </c>
      <c r="C10" s="328">
        <f>SUM(C4:C9)</f>
        <v>168</v>
      </c>
      <c r="D10" s="328"/>
      <c r="E10" s="328"/>
      <c r="F10" s="328">
        <f>SUM(F4:F9)</f>
        <v>35</v>
      </c>
      <c r="G10" s="328">
        <f>SUM(G4:G9)</f>
        <v>150</v>
      </c>
      <c r="H10" s="310"/>
      <c r="I10" s="329">
        <f>G10/C10-100%</f>
        <v>-0.1071428571428571</v>
      </c>
      <c r="J10" s="330">
        <f>SUM(J4:J9)</f>
        <v>20597.560000000001</v>
      </c>
      <c r="K10" s="330">
        <f>SUM(K4:K9)</f>
        <v>17382.77</v>
      </c>
      <c r="L10" s="331"/>
      <c r="M10" s="332">
        <f>K10/J10-100%</f>
        <v>-0.15607625369218492</v>
      </c>
      <c r="N10" s="333">
        <f>SUM(N4:N9)</f>
        <v>1429978159</v>
      </c>
      <c r="O10" s="333">
        <f>SUM(O4:O9)</f>
        <v>1211922612</v>
      </c>
      <c r="P10" s="317"/>
      <c r="Q10" s="334">
        <f>O10/N10-100%</f>
        <v>-0.15248872552884918</v>
      </c>
      <c r="R10" s="323">
        <v>69707</v>
      </c>
      <c r="S10" s="323">
        <v>71115</v>
      </c>
      <c r="T10" s="335">
        <f t="shared" si="0"/>
        <v>2.019883225501018E-2</v>
      </c>
    </row>
    <row r="25" spans="1:18" x14ac:dyDescent="0.3">
      <c r="A25" t="s">
        <v>294</v>
      </c>
      <c r="Q25" s="387"/>
    </row>
    <row r="26" spans="1:18" ht="14.4" customHeight="1" x14ac:dyDescent="0.3">
      <c r="A26" s="481" t="s">
        <v>300</v>
      </c>
      <c r="B26" s="476" t="s">
        <v>276</v>
      </c>
      <c r="C26" s="477"/>
      <c r="D26" s="477"/>
      <c r="E26" s="477"/>
      <c r="F26" s="477"/>
      <c r="G26" s="478"/>
      <c r="H26" s="455" t="s">
        <v>282</v>
      </c>
      <c r="I26" s="456"/>
      <c r="J26" s="457"/>
      <c r="K26" s="468" t="s">
        <v>284</v>
      </c>
      <c r="L26" s="469"/>
      <c r="M26" s="470"/>
      <c r="N26" s="471" t="s">
        <v>205</v>
      </c>
      <c r="O26" s="472"/>
      <c r="P26" s="473"/>
    </row>
    <row r="27" spans="1:18" ht="62.4" x14ac:dyDescent="0.3">
      <c r="A27" s="481"/>
      <c r="B27" s="306" t="s">
        <v>301</v>
      </c>
      <c r="C27" s="306" t="s">
        <v>302</v>
      </c>
      <c r="D27" s="306" t="s">
        <v>304</v>
      </c>
      <c r="E27" s="306" t="s">
        <v>305</v>
      </c>
      <c r="F27" s="306" t="s">
        <v>303</v>
      </c>
      <c r="G27" s="306" t="s">
        <v>456</v>
      </c>
      <c r="H27" s="295" t="s">
        <v>295</v>
      </c>
      <c r="I27" s="295" t="s">
        <v>296</v>
      </c>
      <c r="J27" s="295" t="s">
        <v>352</v>
      </c>
      <c r="K27" s="341" t="s">
        <v>297</v>
      </c>
      <c r="L27" s="342" t="s">
        <v>299</v>
      </c>
      <c r="M27" s="342" t="s">
        <v>353</v>
      </c>
      <c r="N27" s="343" t="s">
        <v>354</v>
      </c>
      <c r="O27" s="343" t="s">
        <v>355</v>
      </c>
      <c r="P27" s="343" t="s">
        <v>292</v>
      </c>
      <c r="Q27" s="281"/>
      <c r="R27" s="281"/>
    </row>
    <row r="28" spans="1:18" x14ac:dyDescent="0.3">
      <c r="A28" s="283" t="s">
        <v>101</v>
      </c>
      <c r="B28" s="307">
        <v>6</v>
      </c>
      <c r="C28" s="344">
        <f>'Сентябрь 2018'!Q182</f>
        <v>25</v>
      </c>
      <c r="D28" s="344">
        <v>8</v>
      </c>
      <c r="E28" s="344">
        <f>'Январь 2019'!Q162</f>
        <v>25</v>
      </c>
      <c r="F28" s="345">
        <f>E28/C28-100%</f>
        <v>0</v>
      </c>
      <c r="G28" s="431">
        <f>E28/E33</f>
        <v>0.16666666666666666</v>
      </c>
      <c r="H28" s="297">
        <f>'Сентябрь 2018'!R182</f>
        <v>2631.47</v>
      </c>
      <c r="I28" s="297">
        <f>'Январь 2019'!R162</f>
        <v>2580.9399999999996</v>
      </c>
      <c r="J28" s="302">
        <f>I28/H28-100%</f>
        <v>-1.9202194970871833E-2</v>
      </c>
      <c r="K28" s="298">
        <f>'Сентябрь 2018'!S182</f>
        <v>154810030</v>
      </c>
      <c r="L28" s="300">
        <f>'Январь 2019'!S162</f>
        <v>144595680</v>
      </c>
      <c r="M28" s="303">
        <f>L28/K28-100%</f>
        <v>-6.5979898072495713E-2</v>
      </c>
      <c r="N28" s="339">
        <f>K28/H28</f>
        <v>58830.246972224653</v>
      </c>
      <c r="O28" s="340">
        <f>L28/I28</f>
        <v>56024.425209419831</v>
      </c>
      <c r="P28" s="304">
        <f>O28/N28-100%</f>
        <v>-4.769352343751887E-2</v>
      </c>
      <c r="Q28" s="279"/>
      <c r="R28" s="279"/>
    </row>
    <row r="29" spans="1:18" x14ac:dyDescent="0.3">
      <c r="A29" s="283" t="s">
        <v>102</v>
      </c>
      <c r="B29" s="307">
        <v>18</v>
      </c>
      <c r="C29" s="344">
        <f>'Сентябрь 2018'!T182</f>
        <v>114</v>
      </c>
      <c r="D29" s="344">
        <v>19</v>
      </c>
      <c r="E29" s="344">
        <f>'Январь 2019'!T162</f>
        <v>104</v>
      </c>
      <c r="F29" s="346">
        <f t="shared" ref="F29:F32" si="1">E29/C29-100%</f>
        <v>-8.7719298245614086E-2</v>
      </c>
      <c r="G29" s="431">
        <f>E29/E33</f>
        <v>0.69333333333333336</v>
      </c>
      <c r="H29" s="297">
        <f>'Сентябрь 2018'!U182</f>
        <v>13243.97</v>
      </c>
      <c r="I29" s="297">
        <f>'Январь 2019'!U162</f>
        <v>11423.219999999998</v>
      </c>
      <c r="J29" s="302">
        <f t="shared" ref="J29:J32" si="2">I29/H29-100%</f>
        <v>-0.13747765964435155</v>
      </c>
      <c r="K29" s="298">
        <f>'Сентябрь 2018'!V182</f>
        <v>1001578629</v>
      </c>
      <c r="L29" s="300">
        <f>'Январь 2019'!V162</f>
        <v>875104682</v>
      </c>
      <c r="M29" s="303">
        <f t="shared" ref="M29:M32" si="3">L29/K29-100%</f>
        <v>-0.12627460624461861</v>
      </c>
      <c r="N29" s="339">
        <f>K29/H29</f>
        <v>75625.256550717051</v>
      </c>
      <c r="O29" s="340">
        <f t="shared" ref="O29:O32" si="4">L29/I29</f>
        <v>76607.531151461691</v>
      </c>
      <c r="P29" s="305">
        <f t="shared" ref="P29:P32" si="5">O29/N29-100%</f>
        <v>1.2988710988185437E-2</v>
      </c>
      <c r="Q29" s="279"/>
      <c r="R29" s="279"/>
    </row>
    <row r="30" spans="1:18" x14ac:dyDescent="0.3">
      <c r="A30" s="283" t="s">
        <v>113</v>
      </c>
      <c r="B30" s="307">
        <v>7</v>
      </c>
      <c r="C30" s="344">
        <f>'Сентябрь 2018'!W182</f>
        <v>23</v>
      </c>
      <c r="D30" s="344">
        <v>7</v>
      </c>
      <c r="E30" s="344">
        <f>'Январь 2019'!W162</f>
        <v>16</v>
      </c>
      <c r="F30" s="346">
        <f t="shared" si="1"/>
        <v>-0.30434782608695654</v>
      </c>
      <c r="G30" s="431">
        <f>E30/E33</f>
        <v>0.10666666666666667</v>
      </c>
      <c r="H30" s="297">
        <f>'Сентябрь 2018'!X182</f>
        <v>4011.2499999999991</v>
      </c>
      <c r="I30" s="297">
        <f>'Январь 2019'!X162</f>
        <v>2826.6499999999996</v>
      </c>
      <c r="J30" s="302">
        <f t="shared" si="2"/>
        <v>-0.29531941414770946</v>
      </c>
      <c r="K30" s="298">
        <f>'Сентябрь 2018'!Y182</f>
        <v>222258950</v>
      </c>
      <c r="L30" s="300">
        <f>'Январь 2019'!Y162</f>
        <v>151220850</v>
      </c>
      <c r="M30" s="303">
        <f t="shared" si="3"/>
        <v>-0.31961862503174787</v>
      </c>
      <c r="N30" s="339">
        <f t="shared" ref="N30:N32" si="6">K30/H30</f>
        <v>55408.899968837657</v>
      </c>
      <c r="O30" s="340">
        <f t="shared" si="4"/>
        <v>53498.257654821085</v>
      </c>
      <c r="P30" s="304">
        <f t="shared" si="5"/>
        <v>-3.4482588809579884E-2</v>
      </c>
      <c r="Q30" s="279"/>
      <c r="R30" s="279"/>
    </row>
    <row r="31" spans="1:18" x14ac:dyDescent="0.3">
      <c r="A31" s="283" t="s">
        <v>100</v>
      </c>
      <c r="B31" s="307">
        <v>2</v>
      </c>
      <c r="C31" s="344">
        <f>'Сентябрь 2018'!Z182</f>
        <v>5</v>
      </c>
      <c r="D31" s="344">
        <v>2</v>
      </c>
      <c r="E31" s="344">
        <f>'Январь 2019'!Z162</f>
        <v>4</v>
      </c>
      <c r="F31" s="346">
        <f t="shared" si="1"/>
        <v>-0.19999999999999996</v>
      </c>
      <c r="G31" s="431">
        <f>E31/E33</f>
        <v>2.6666666666666668E-2</v>
      </c>
      <c r="H31" s="297">
        <f>'Сентябрь 2018'!AA182</f>
        <v>567.67000000000007</v>
      </c>
      <c r="I31" s="297">
        <f>'Январь 2019'!AA162</f>
        <v>408.76000000000005</v>
      </c>
      <c r="J31" s="302">
        <f t="shared" si="2"/>
        <v>-0.2799337643349129</v>
      </c>
      <c r="K31" s="298">
        <f>'Сентябрь 2018'!AB182</f>
        <v>44980550</v>
      </c>
      <c r="L31" s="300">
        <f>'Январь 2019'!AB162</f>
        <v>34651400</v>
      </c>
      <c r="M31" s="303">
        <f t="shared" si="3"/>
        <v>-0.22963592041449021</v>
      </c>
      <c r="N31" s="339">
        <f t="shared" si="6"/>
        <v>79237.144820053902</v>
      </c>
      <c r="O31" s="340">
        <f t="shared" si="4"/>
        <v>84771.993345728537</v>
      </c>
      <c r="P31" s="305">
        <f t="shared" si="5"/>
        <v>6.9851690621162366E-2</v>
      </c>
      <c r="Q31" s="279"/>
      <c r="R31" s="279"/>
    </row>
    <row r="32" spans="1:18" x14ac:dyDescent="0.3">
      <c r="A32" s="283" t="s">
        <v>176</v>
      </c>
      <c r="B32" s="307">
        <v>1</v>
      </c>
      <c r="C32" s="344">
        <f>'Сентябрь 2018'!AC182</f>
        <v>1</v>
      </c>
      <c r="D32" s="344">
        <v>1</v>
      </c>
      <c r="E32" s="344">
        <f>'Январь 2019'!AC162</f>
        <v>1</v>
      </c>
      <c r="F32" s="345">
        <f t="shared" si="1"/>
        <v>0</v>
      </c>
      <c r="G32" s="431">
        <f>E32/E33</f>
        <v>6.6666666666666671E-3</v>
      </c>
      <c r="H32" s="297">
        <f>'Сентябрь 2018'!AD182</f>
        <v>143.19999999999999</v>
      </c>
      <c r="I32" s="297">
        <f>'Январь 2019'!AD162</f>
        <v>143.19999999999999</v>
      </c>
      <c r="J32" s="403">
        <f t="shared" si="2"/>
        <v>0</v>
      </c>
      <c r="K32" s="298">
        <f>'Сентябрь 2018'!AE182</f>
        <v>6350000</v>
      </c>
      <c r="L32" s="300">
        <f>'Январь 2019'!AE162</f>
        <v>6350000</v>
      </c>
      <c r="M32" s="404">
        <f t="shared" si="3"/>
        <v>0</v>
      </c>
      <c r="N32" s="339">
        <f t="shared" si="6"/>
        <v>44343.57541899442</v>
      </c>
      <c r="O32" s="340">
        <f t="shared" si="4"/>
        <v>44343.57541899442</v>
      </c>
      <c r="P32" s="405">
        <f t="shared" si="5"/>
        <v>0</v>
      </c>
      <c r="Q32" s="279"/>
      <c r="R32" s="279"/>
    </row>
    <row r="33" spans="1:18" x14ac:dyDescent="0.3">
      <c r="A33" s="454" t="s">
        <v>455</v>
      </c>
      <c r="B33" s="374">
        <f>SUM(B28:B32)</f>
        <v>34</v>
      </c>
      <c r="C33" s="374">
        <f>SUM(C28:C32)</f>
        <v>168</v>
      </c>
      <c r="D33" s="374">
        <f t="shared" ref="D33:E33" si="7">SUM(D28:D32)</f>
        <v>37</v>
      </c>
      <c r="E33" s="374">
        <f t="shared" si="7"/>
        <v>150</v>
      </c>
      <c r="F33" s="346">
        <f>E33/C33-100%</f>
        <v>-0.1071428571428571</v>
      </c>
      <c r="G33" s="431">
        <f>E33/E33</f>
        <v>1</v>
      </c>
      <c r="H33" s="297"/>
      <c r="I33" s="297"/>
      <c r="J33" s="403"/>
      <c r="K33" s="298"/>
      <c r="L33" s="300"/>
      <c r="M33" s="432"/>
      <c r="N33" s="339"/>
      <c r="O33" s="340"/>
      <c r="P33" s="405"/>
      <c r="Q33" s="279"/>
      <c r="R33" s="279"/>
    </row>
    <row r="34" spans="1:18" x14ac:dyDescent="0.3">
      <c r="C34" s="138"/>
      <c r="D34" s="138"/>
      <c r="E34" s="138"/>
      <c r="F34" s="138"/>
      <c r="G34" s="138"/>
      <c r="H34" s="138"/>
      <c r="I34" s="137"/>
      <c r="J34" s="137"/>
      <c r="K34" s="137"/>
      <c r="L34" s="137"/>
    </row>
    <row r="35" spans="1:18" x14ac:dyDescent="0.3">
      <c r="C35" s="138"/>
      <c r="D35" s="138"/>
      <c r="E35" s="138"/>
      <c r="F35" s="138"/>
      <c r="G35" s="138"/>
      <c r="H35" s="138"/>
      <c r="I35" s="137"/>
      <c r="J35" s="137"/>
      <c r="K35" s="137"/>
      <c r="L35" s="137"/>
    </row>
    <row r="36" spans="1:18" x14ac:dyDescent="0.3">
      <c r="C36" s="138"/>
      <c r="D36" s="138"/>
      <c r="E36" s="138"/>
      <c r="F36" s="138"/>
      <c r="G36" s="138"/>
      <c r="H36" s="138"/>
      <c r="I36" s="458">
        <f>100-69.33</f>
        <v>30.67</v>
      </c>
      <c r="J36" s="137"/>
      <c r="K36" s="137"/>
      <c r="L36" s="137"/>
    </row>
    <row r="37" spans="1:18" x14ac:dyDescent="0.3">
      <c r="C37" s="138"/>
      <c r="D37" s="138"/>
      <c r="E37" s="138"/>
      <c r="F37" s="138"/>
      <c r="G37" s="138"/>
      <c r="H37" s="138"/>
      <c r="I37" s="137"/>
      <c r="J37" s="137"/>
      <c r="K37" s="137"/>
      <c r="L37" s="137"/>
    </row>
    <row r="38" spans="1:18" x14ac:dyDescent="0.3">
      <c r="C38" s="138"/>
      <c r="D38" s="138"/>
      <c r="E38" s="138"/>
      <c r="F38" s="138"/>
      <c r="G38" s="138"/>
      <c r="H38" s="138"/>
      <c r="I38" s="137"/>
      <c r="J38" s="137"/>
      <c r="K38" s="137"/>
      <c r="L38" s="137"/>
    </row>
    <row r="39" spans="1:18" x14ac:dyDescent="0.3">
      <c r="C39" s="138"/>
      <c r="D39" s="138"/>
      <c r="E39" s="138"/>
      <c r="F39" s="138"/>
      <c r="G39" s="138"/>
      <c r="H39" s="138"/>
      <c r="I39" s="137"/>
      <c r="J39" s="137"/>
      <c r="K39" s="137"/>
      <c r="L39" s="137"/>
    </row>
    <row r="40" spans="1:18" x14ac:dyDescent="0.3">
      <c r="C40" s="138"/>
      <c r="D40" s="138"/>
      <c r="E40" s="138"/>
      <c r="F40" s="138"/>
      <c r="G40" s="138"/>
      <c r="H40" s="138"/>
      <c r="I40" s="137"/>
      <c r="J40" s="137"/>
      <c r="K40" s="137"/>
      <c r="L40" s="137"/>
    </row>
    <row r="41" spans="1:18" x14ac:dyDescent="0.3">
      <c r="C41" s="138"/>
      <c r="D41" s="138"/>
      <c r="E41" s="138"/>
      <c r="F41" s="138"/>
      <c r="G41" s="138"/>
      <c r="H41" s="138"/>
      <c r="I41" s="137"/>
      <c r="J41" s="137"/>
      <c r="K41" s="137"/>
      <c r="L41" s="137"/>
    </row>
    <row r="42" spans="1:18" x14ac:dyDescent="0.3">
      <c r="C42" s="138"/>
      <c r="D42" s="138"/>
      <c r="E42" s="138"/>
      <c r="F42" s="138"/>
      <c r="G42" s="138"/>
      <c r="H42" s="138"/>
      <c r="I42" s="137"/>
      <c r="J42" s="137"/>
      <c r="K42" s="137"/>
      <c r="L42" s="137"/>
    </row>
    <row r="43" spans="1:18" x14ac:dyDescent="0.3">
      <c r="C43" s="138"/>
      <c r="D43" s="138"/>
      <c r="E43" s="138"/>
      <c r="F43" s="138"/>
      <c r="G43" s="138"/>
      <c r="H43" s="138"/>
      <c r="I43" s="137"/>
      <c r="J43" s="137"/>
      <c r="K43" s="137"/>
      <c r="L43" s="137"/>
    </row>
    <row r="44" spans="1:18" x14ac:dyDescent="0.3">
      <c r="C44" s="138"/>
      <c r="D44" s="138"/>
      <c r="E44" s="138"/>
      <c r="F44" s="138"/>
      <c r="G44" s="138"/>
      <c r="H44" s="138"/>
      <c r="I44" s="137"/>
      <c r="J44" s="137"/>
      <c r="K44" s="137"/>
      <c r="L44" s="137"/>
    </row>
    <row r="45" spans="1:18" x14ac:dyDescent="0.3">
      <c r="C45" s="138"/>
      <c r="D45" s="138"/>
      <c r="E45" s="138"/>
      <c r="F45" s="138"/>
      <c r="G45" s="138"/>
      <c r="H45" s="138"/>
      <c r="I45" s="137"/>
      <c r="J45" s="137"/>
      <c r="K45" s="137"/>
      <c r="L45" s="137"/>
    </row>
    <row r="46" spans="1:18" x14ac:dyDescent="0.3">
      <c r="C46" s="138"/>
      <c r="D46" s="138"/>
      <c r="E46" s="138"/>
      <c r="F46" s="138"/>
      <c r="G46" s="138"/>
      <c r="H46" s="138"/>
      <c r="I46" s="137"/>
      <c r="J46" s="137"/>
      <c r="K46" s="137"/>
      <c r="L46" s="137"/>
    </row>
    <row r="47" spans="1:18" x14ac:dyDescent="0.3">
      <c r="C47" s="138"/>
      <c r="D47" s="138"/>
      <c r="E47" s="138"/>
      <c r="F47" s="138"/>
      <c r="G47" s="138"/>
      <c r="H47" s="138"/>
      <c r="I47" s="137"/>
      <c r="J47" s="137"/>
      <c r="K47" s="137"/>
      <c r="L47" s="137"/>
    </row>
    <row r="48" spans="1:18" x14ac:dyDescent="0.3">
      <c r="A48" s="296" t="s">
        <v>298</v>
      </c>
      <c r="C48" s="138"/>
      <c r="D48" s="138"/>
      <c r="E48" s="138"/>
      <c r="F48" s="138"/>
      <c r="G48" s="138"/>
      <c r="H48" s="138"/>
      <c r="I48" s="137"/>
      <c r="J48" s="137"/>
      <c r="K48" s="137"/>
      <c r="L48" s="137"/>
      <c r="M48" s="130"/>
    </row>
    <row r="49" spans="1:17" ht="14.4" customHeight="1" x14ac:dyDescent="0.3">
      <c r="A49" s="474" t="s">
        <v>92</v>
      </c>
      <c r="B49" s="476" t="s">
        <v>276</v>
      </c>
      <c r="C49" s="477"/>
      <c r="D49" s="477"/>
      <c r="E49" s="477"/>
      <c r="F49" s="478"/>
      <c r="G49" s="465" t="s">
        <v>282</v>
      </c>
      <c r="H49" s="466"/>
      <c r="I49" s="467"/>
      <c r="J49" s="468" t="s">
        <v>284</v>
      </c>
      <c r="K49" s="469"/>
      <c r="L49" s="470"/>
      <c r="M49" s="471" t="s">
        <v>205</v>
      </c>
      <c r="N49" s="472"/>
      <c r="O49" s="473"/>
    </row>
    <row r="50" spans="1:17" ht="62.4" x14ac:dyDescent="0.3">
      <c r="A50" s="475"/>
      <c r="B50" s="306" t="s">
        <v>301</v>
      </c>
      <c r="C50" s="306" t="s">
        <v>302</v>
      </c>
      <c r="D50" s="306" t="s">
        <v>304</v>
      </c>
      <c r="E50" s="306" t="s">
        <v>305</v>
      </c>
      <c r="F50" s="306" t="s">
        <v>303</v>
      </c>
      <c r="G50" s="295" t="s">
        <v>295</v>
      </c>
      <c r="H50" s="295" t="s">
        <v>296</v>
      </c>
      <c r="I50" s="295" t="s">
        <v>352</v>
      </c>
      <c r="J50" s="341" t="s">
        <v>297</v>
      </c>
      <c r="K50" s="342" t="s">
        <v>299</v>
      </c>
      <c r="L50" s="342" t="s">
        <v>353</v>
      </c>
      <c r="M50" s="343" t="s">
        <v>354</v>
      </c>
      <c r="N50" s="343" t="s">
        <v>356</v>
      </c>
      <c r="O50" s="343" t="s">
        <v>292</v>
      </c>
      <c r="P50" s="281"/>
      <c r="Q50" s="281"/>
    </row>
    <row r="51" spans="1:17" x14ac:dyDescent="0.3">
      <c r="A51" s="283" t="s">
        <v>208</v>
      </c>
      <c r="B51" s="374">
        <v>14</v>
      </c>
      <c r="C51" s="374">
        <f>'Сентябрь 2018'!AH182</f>
        <v>75</v>
      </c>
      <c r="D51" s="374">
        <v>14</v>
      </c>
      <c r="E51" s="374">
        <f>'Январь 2019'!AH162</f>
        <v>94</v>
      </c>
      <c r="F51" s="311">
        <f>E51/C51-100%</f>
        <v>0.25333333333333341</v>
      </c>
      <c r="G51" s="373">
        <f>'Сентябрь 2018'!AF182</f>
        <v>10417.569999999996</v>
      </c>
      <c r="H51" s="373">
        <f>'Январь 2019'!AF162</f>
        <v>10596.9</v>
      </c>
      <c r="I51" s="315">
        <f>H51/G51-100%</f>
        <v>1.7214187185687679E-2</v>
      </c>
      <c r="J51" s="298">
        <f>'Сентябрь 2018'!AG182</f>
        <v>813574300</v>
      </c>
      <c r="K51" s="298">
        <f>'Январь 2019'!AG162</f>
        <v>794254550</v>
      </c>
      <c r="L51" s="420">
        <f>K51/J51-100%</f>
        <v>-2.3746755520669738E-2</v>
      </c>
      <c r="M51" s="299">
        <f>J51/G51</f>
        <v>78096.360283636226</v>
      </c>
      <c r="N51" s="299">
        <f>K51/H51</f>
        <v>74951.594334192079</v>
      </c>
      <c r="O51" s="421">
        <f>N51/M51-100%</f>
        <v>-4.0267765847508796E-2</v>
      </c>
      <c r="P51" s="282"/>
      <c r="Q51" s="282"/>
    </row>
    <row r="52" spans="1:17" x14ac:dyDescent="0.3">
      <c r="A52" s="283" t="s">
        <v>209</v>
      </c>
      <c r="B52" s="374">
        <v>20</v>
      </c>
      <c r="C52" s="374">
        <f>'Сентябрь 2018'!AK182</f>
        <v>93</v>
      </c>
      <c r="D52" s="374">
        <v>22</v>
      </c>
      <c r="E52" s="374">
        <f>'Январь 2019'!AK162</f>
        <v>56</v>
      </c>
      <c r="F52" s="346">
        <f>E52/C52-100%</f>
        <v>-0.39784946236559138</v>
      </c>
      <c r="G52" s="373">
        <f>'Сентябрь 2018'!AI182</f>
        <v>10179.990000000005</v>
      </c>
      <c r="H52" s="373">
        <f>'Январь 2019'!AI162</f>
        <v>6785.869999999999</v>
      </c>
      <c r="I52" s="325">
        <f>H52/G52-100%</f>
        <v>-0.33341093655298326</v>
      </c>
      <c r="J52" s="298">
        <f>'Сентябрь 2018'!AJ182</f>
        <v>616403859</v>
      </c>
      <c r="K52" s="298">
        <f>'Январь 2019'!AJ162</f>
        <v>417668062</v>
      </c>
      <c r="L52" s="420">
        <f>K52/J52-100%</f>
        <v>-0.32241166906776297</v>
      </c>
      <c r="M52" s="299">
        <f>J52/G52</f>
        <v>60550.536788346522</v>
      </c>
      <c r="N52" s="299">
        <f>K52/H52</f>
        <v>61549.670418089365</v>
      </c>
      <c r="O52" s="305">
        <f>N52/M52-100%</f>
        <v>1.6500822003202131E-2</v>
      </c>
      <c r="P52" s="282"/>
      <c r="Q52" s="282"/>
    </row>
    <row r="53" spans="1:17" x14ac:dyDescent="0.3">
      <c r="A53" s="454" t="s">
        <v>455</v>
      </c>
      <c r="B53" s="374">
        <f>SUM(B51:B52)</f>
        <v>34</v>
      </c>
      <c r="C53" s="374">
        <f>SUM(C51:C52)</f>
        <v>168</v>
      </c>
      <c r="D53" s="374">
        <f>SUM(D51:D52)</f>
        <v>36</v>
      </c>
      <c r="E53" s="374">
        <f>SUM(E51:E52)</f>
        <v>150</v>
      </c>
      <c r="F53" s="346">
        <f>E53/C53-100%</f>
        <v>-0.1071428571428571</v>
      </c>
      <c r="G53" s="373"/>
      <c r="H53" s="373"/>
      <c r="I53" s="325"/>
      <c r="J53" s="298"/>
      <c r="K53" s="298"/>
      <c r="L53" s="420"/>
      <c r="M53" s="299"/>
      <c r="N53" s="299"/>
      <c r="O53" s="305"/>
      <c r="P53" s="282"/>
      <c r="Q53" s="282"/>
    </row>
    <row r="54" spans="1:17" s="383" customFormat="1" ht="12" x14ac:dyDescent="0.25">
      <c r="C54" s="384"/>
      <c r="D54" s="384"/>
      <c r="E54" s="384"/>
      <c r="F54" s="384"/>
      <c r="G54" s="384"/>
      <c r="H54" s="384"/>
      <c r="J54" s="385"/>
      <c r="K54" s="385"/>
      <c r="M54" s="386"/>
      <c r="N54" s="385"/>
      <c r="O54" s="385"/>
      <c r="P54" s="385"/>
      <c r="Q54" s="385"/>
    </row>
    <row r="55" spans="1:17" s="383" customFormat="1" ht="12" x14ac:dyDescent="0.25">
      <c r="C55" s="384"/>
      <c r="D55" s="384"/>
      <c r="E55" s="384"/>
      <c r="F55" s="384"/>
      <c r="G55" s="384"/>
      <c r="H55" s="384"/>
      <c r="J55" s="385"/>
      <c r="K55" s="385"/>
      <c r="M55" s="386"/>
      <c r="N55" s="385"/>
      <c r="O55" s="385"/>
      <c r="P55" s="385"/>
      <c r="Q55" s="385"/>
    </row>
    <row r="56" spans="1:17" s="383" customFormat="1" ht="12" x14ac:dyDescent="0.25">
      <c r="C56" s="384"/>
      <c r="D56" s="384"/>
      <c r="E56" s="384"/>
      <c r="F56" s="384"/>
      <c r="G56" s="384"/>
      <c r="H56" s="384"/>
      <c r="J56" s="385"/>
      <c r="K56" s="385"/>
      <c r="M56" s="386"/>
      <c r="N56" s="385"/>
      <c r="O56" s="385"/>
      <c r="P56" s="385"/>
      <c r="Q56" s="385"/>
    </row>
    <row r="57" spans="1:17" s="383" customFormat="1" ht="12" x14ac:dyDescent="0.25">
      <c r="C57" s="384"/>
      <c r="D57" s="384"/>
      <c r="E57" s="384"/>
      <c r="F57" s="384"/>
      <c r="G57" s="384"/>
      <c r="H57" s="384"/>
      <c r="J57" s="385"/>
      <c r="K57" s="385"/>
      <c r="M57" s="386"/>
      <c r="N57" s="385"/>
      <c r="O57" s="385"/>
      <c r="P57" s="385"/>
      <c r="Q57" s="385"/>
    </row>
    <row r="58" spans="1:17" s="383" customFormat="1" ht="12" x14ac:dyDescent="0.25">
      <c r="C58" s="384"/>
      <c r="D58" s="384"/>
      <c r="E58" s="384"/>
      <c r="F58" s="384"/>
      <c r="G58" s="384"/>
      <c r="H58" s="384"/>
      <c r="J58" s="385"/>
      <c r="K58" s="385"/>
      <c r="M58" s="386"/>
      <c r="N58" s="385"/>
      <c r="O58" s="385"/>
      <c r="P58" s="385"/>
      <c r="Q58" s="385"/>
    </row>
    <row r="59" spans="1:17" s="383" customFormat="1" ht="12" x14ac:dyDescent="0.25">
      <c r="C59" s="384"/>
      <c r="D59" s="384"/>
      <c r="E59" s="384"/>
      <c r="F59" s="384"/>
      <c r="G59" s="384"/>
      <c r="H59" s="384"/>
      <c r="J59" s="385"/>
      <c r="K59" s="385"/>
      <c r="M59" s="386"/>
      <c r="N59" s="385"/>
      <c r="O59" s="385"/>
      <c r="P59" s="385"/>
      <c r="Q59" s="385"/>
    </row>
    <row r="60" spans="1:17" s="383" customFormat="1" ht="12" x14ac:dyDescent="0.25">
      <c r="C60" s="384"/>
      <c r="D60" s="384"/>
      <c r="E60" s="384"/>
      <c r="F60" s="384"/>
      <c r="G60" s="384"/>
      <c r="H60" s="384"/>
      <c r="J60" s="385"/>
      <c r="K60" s="385"/>
      <c r="M60" s="386"/>
      <c r="N60" s="385"/>
      <c r="O60" s="385"/>
      <c r="P60" s="385"/>
      <c r="Q60" s="385"/>
    </row>
    <row r="61" spans="1:17" s="383" customFormat="1" ht="12" x14ac:dyDescent="0.25">
      <c r="C61" s="384"/>
      <c r="D61" s="384"/>
      <c r="E61" s="384"/>
      <c r="F61" s="384"/>
      <c r="G61" s="384"/>
      <c r="H61" s="384"/>
      <c r="J61" s="385"/>
      <c r="K61" s="385"/>
      <c r="M61" s="386"/>
      <c r="N61" s="385"/>
      <c r="O61" s="385"/>
      <c r="P61" s="385"/>
      <c r="Q61" s="385"/>
    </row>
    <row r="62" spans="1:17" s="383" customFormat="1" ht="12" x14ac:dyDescent="0.25">
      <c r="C62" s="384"/>
      <c r="D62" s="384"/>
      <c r="E62" s="384"/>
      <c r="F62" s="384"/>
      <c r="G62" s="384"/>
      <c r="H62" s="384"/>
      <c r="J62" s="385"/>
      <c r="K62" s="385"/>
      <c r="M62" s="386"/>
      <c r="N62" s="385"/>
      <c r="O62" s="385"/>
      <c r="P62" s="385"/>
      <c r="Q62" s="385"/>
    </row>
    <row r="63" spans="1:17" s="383" customFormat="1" ht="12" x14ac:dyDescent="0.25">
      <c r="C63" s="384"/>
      <c r="D63" s="384"/>
      <c r="E63" s="384"/>
      <c r="F63" s="384"/>
      <c r="G63" s="384"/>
      <c r="H63" s="384"/>
      <c r="J63" s="385"/>
      <c r="K63" s="385"/>
      <c r="M63" s="386"/>
      <c r="N63" s="385"/>
      <c r="O63" s="385"/>
      <c r="P63" s="385"/>
      <c r="Q63" s="385"/>
    </row>
    <row r="64" spans="1:17" s="383" customFormat="1" ht="12" x14ac:dyDescent="0.25">
      <c r="C64" s="384"/>
      <c r="D64" s="384"/>
      <c r="E64" s="384"/>
      <c r="F64" s="384"/>
      <c r="G64" s="384"/>
      <c r="H64" s="384"/>
      <c r="J64" s="385"/>
      <c r="K64" s="385"/>
      <c r="M64" s="386"/>
      <c r="N64" s="385"/>
      <c r="O64" s="385"/>
      <c r="P64" s="385"/>
      <c r="Q64" s="385"/>
    </row>
    <row r="65" spans="1:17" s="383" customFormat="1" ht="12" x14ac:dyDescent="0.25">
      <c r="C65" s="384"/>
      <c r="D65" s="384"/>
      <c r="E65" s="384"/>
      <c r="F65" s="384"/>
      <c r="G65" s="384"/>
      <c r="H65" s="384"/>
      <c r="J65" s="385"/>
      <c r="K65" s="385"/>
      <c r="M65" s="386"/>
      <c r="N65" s="385"/>
      <c r="O65" s="385"/>
      <c r="P65" s="385"/>
      <c r="Q65" s="385"/>
    </row>
    <row r="66" spans="1:17" s="383" customFormat="1" ht="12" x14ac:dyDescent="0.25">
      <c r="C66" s="384"/>
      <c r="D66" s="384"/>
      <c r="E66" s="384"/>
      <c r="F66" s="384"/>
      <c r="G66" s="384"/>
      <c r="H66" s="384"/>
      <c r="J66" s="385"/>
      <c r="K66" s="385"/>
      <c r="M66" s="386"/>
      <c r="N66" s="385"/>
      <c r="O66" s="385"/>
      <c r="P66" s="385"/>
      <c r="Q66" s="385"/>
    </row>
    <row r="67" spans="1:17" s="383" customFormat="1" ht="12" x14ac:dyDescent="0.25">
      <c r="C67" s="384"/>
      <c r="D67" s="384"/>
      <c r="E67" s="384"/>
      <c r="F67" s="384"/>
      <c r="G67" s="384"/>
      <c r="H67" s="384"/>
      <c r="J67" s="385"/>
      <c r="K67" s="385"/>
      <c r="M67" s="386"/>
      <c r="N67" s="385"/>
      <c r="O67" s="385"/>
      <c r="P67" s="385"/>
      <c r="Q67" s="385"/>
    </row>
    <row r="68" spans="1:17" s="383" customFormat="1" ht="12" x14ac:dyDescent="0.25">
      <c r="C68" s="384"/>
      <c r="D68" s="384"/>
      <c r="E68" s="384"/>
      <c r="F68" s="384"/>
      <c r="G68" s="384"/>
      <c r="H68" s="384"/>
      <c r="J68" s="385"/>
      <c r="K68" s="385"/>
      <c r="M68" s="386"/>
      <c r="N68" s="385"/>
      <c r="O68" s="385"/>
      <c r="P68" s="385"/>
      <c r="Q68" s="385"/>
    </row>
    <row r="69" spans="1:17" s="383" customFormat="1" ht="12" x14ac:dyDescent="0.25">
      <c r="C69" s="384"/>
      <c r="D69" s="384"/>
      <c r="E69" s="384"/>
      <c r="F69" s="384"/>
      <c r="G69" s="384"/>
      <c r="H69" s="384"/>
      <c r="J69" s="385"/>
      <c r="K69" s="385"/>
      <c r="M69" s="386"/>
      <c r="N69" s="385"/>
      <c r="O69" s="385"/>
      <c r="P69" s="385"/>
      <c r="Q69" s="385"/>
    </row>
    <row r="70" spans="1:17" s="383" customFormat="1" x14ac:dyDescent="0.3">
      <c r="A70" s="406" t="s">
        <v>337</v>
      </c>
      <c r="C70" s="384"/>
      <c r="D70" s="384"/>
      <c r="E70" s="384"/>
      <c r="F70" s="384"/>
      <c r="G70" s="384"/>
      <c r="H70" s="384"/>
      <c r="J70" s="385"/>
      <c r="K70" s="385"/>
      <c r="M70" s="386"/>
      <c r="N70" s="385"/>
      <c r="O70" s="385"/>
      <c r="P70" s="385"/>
      <c r="Q70" s="385"/>
    </row>
    <row r="71" spans="1:17" s="383" customFormat="1" x14ac:dyDescent="0.3">
      <c r="A71" s="482" t="s">
        <v>350</v>
      </c>
      <c r="B71" s="462" t="s">
        <v>276</v>
      </c>
      <c r="C71" s="463"/>
      <c r="D71" s="464"/>
      <c r="E71" s="465" t="s">
        <v>282</v>
      </c>
      <c r="F71" s="466"/>
      <c r="G71" s="467"/>
      <c r="H71" s="468" t="s">
        <v>284</v>
      </c>
      <c r="I71" s="469"/>
      <c r="J71" s="470"/>
      <c r="K71" s="471" t="s">
        <v>205</v>
      </c>
      <c r="L71" s="472"/>
      <c r="M71" s="473"/>
      <c r="N71" s="385"/>
      <c r="O71" s="385"/>
      <c r="P71" s="385"/>
      <c r="Q71" s="385"/>
    </row>
    <row r="72" spans="1:17" ht="52.2" x14ac:dyDescent="0.3">
      <c r="A72" s="482"/>
      <c r="B72" s="306" t="s">
        <v>336</v>
      </c>
      <c r="C72" s="306" t="s">
        <v>351</v>
      </c>
      <c r="D72" s="306" t="s">
        <v>303</v>
      </c>
      <c r="E72" s="295" t="s">
        <v>295</v>
      </c>
      <c r="F72" s="295" t="s">
        <v>296</v>
      </c>
      <c r="G72" s="295" t="s">
        <v>352</v>
      </c>
      <c r="H72" s="341" t="s">
        <v>297</v>
      </c>
      <c r="I72" s="342" t="s">
        <v>299</v>
      </c>
      <c r="J72" s="342" t="s">
        <v>353</v>
      </c>
      <c r="K72" s="343" t="s">
        <v>354</v>
      </c>
      <c r="L72" s="343" t="s">
        <v>355</v>
      </c>
      <c r="M72" s="343" t="s">
        <v>292</v>
      </c>
    </row>
    <row r="73" spans="1:17" x14ac:dyDescent="0.3">
      <c r="A73" s="283" t="s">
        <v>374</v>
      </c>
      <c r="B73" s="413">
        <f>'Сентябрь 2018'!AL182</f>
        <v>3</v>
      </c>
      <c r="C73" s="413">
        <f>'Январь 2019'!AL162</f>
        <v>4</v>
      </c>
      <c r="D73" s="311">
        <f>C73/B73-100%</f>
        <v>0.33333333333333326</v>
      </c>
      <c r="E73" s="414">
        <f>'Сентябрь 2018'!AM182</f>
        <v>961.38999999999987</v>
      </c>
      <c r="F73" s="414">
        <f>'Январь 2019'!AM162</f>
        <v>1222.3899999999999</v>
      </c>
      <c r="G73" s="315">
        <f>F73/E73-100%</f>
        <v>0.27148191680795519</v>
      </c>
      <c r="H73" s="298">
        <f>'Сентябрь 2018'!AN182</f>
        <v>54365000</v>
      </c>
      <c r="I73" s="298">
        <f>'Январь 2019'!AN162</f>
        <v>61975500</v>
      </c>
      <c r="J73" s="422">
        <f>I73/H73-100%</f>
        <v>0.13998896348753798</v>
      </c>
      <c r="K73" s="299">
        <f>H73/E73</f>
        <v>56548.331062316029</v>
      </c>
      <c r="L73" s="299">
        <f>I73/F73</f>
        <v>50700.267508732897</v>
      </c>
      <c r="M73" s="421">
        <f>L73/K73-100%</f>
        <v>-0.10341708488511514</v>
      </c>
    </row>
    <row r="74" spans="1:17" x14ac:dyDescent="0.3">
      <c r="A74" s="283" t="s">
        <v>373</v>
      </c>
      <c r="B74" s="413">
        <f>'Сентябрь 2018'!AO182</f>
        <v>129</v>
      </c>
      <c r="C74" s="413">
        <f>'Январь 2019'!AO162</f>
        <v>109</v>
      </c>
      <c r="D74" s="324">
        <f t="shared" ref="D74:D75" si="8">C74/B74-100%</f>
        <v>-0.15503875968992253</v>
      </c>
      <c r="E74" s="414">
        <f>'Сентябрь 2018'!AP182</f>
        <v>15005.460000000003</v>
      </c>
      <c r="F74" s="414">
        <f>'Январь 2019'!AP162</f>
        <v>11684.190000000002</v>
      </c>
      <c r="G74" s="325">
        <f t="shared" ref="G74:G75" si="9">F74/E74-100%</f>
        <v>-0.22133743317432453</v>
      </c>
      <c r="H74" s="298">
        <f>'Сентябрь 2018'!AQ182</f>
        <v>1069593529</v>
      </c>
      <c r="I74" s="298">
        <f>'Январь 2019'!AQ162</f>
        <v>834117452</v>
      </c>
      <c r="J74" s="420">
        <f t="shared" ref="J74:J75" si="10">I74/H74-100%</f>
        <v>-0.22015473225623827</v>
      </c>
      <c r="K74" s="299">
        <f t="shared" ref="K74:K75" si="11">H74/E74</f>
        <v>71280.289241382794</v>
      </c>
      <c r="L74" s="299">
        <f t="shared" ref="L74:L75" si="12">I74/F74</f>
        <v>71388.555988904656</v>
      </c>
      <c r="M74" s="305">
        <f t="shared" ref="M74:M75" si="13">L74/K74-100%</f>
        <v>1.5188876009639696E-3</v>
      </c>
    </row>
    <row r="75" spans="1:17" x14ac:dyDescent="0.3">
      <c r="A75" s="283" t="s">
        <v>210</v>
      </c>
      <c r="B75" s="413">
        <f>'Сентябрь 2018'!AR182</f>
        <v>36</v>
      </c>
      <c r="C75" s="413">
        <f>'Январь 2019'!AR162</f>
        <v>37</v>
      </c>
      <c r="D75" s="311">
        <f t="shared" si="8"/>
        <v>2.7777777777777679E-2</v>
      </c>
      <c r="E75" s="414">
        <f>'Сентябрь 2018'!AS182</f>
        <v>4630.7100000000019</v>
      </c>
      <c r="F75" s="414">
        <f>'Январь 2019'!AS162</f>
        <v>4476.1900000000005</v>
      </c>
      <c r="G75" s="325">
        <f t="shared" si="9"/>
        <v>-3.3368533119111587E-2</v>
      </c>
      <c r="H75" s="298">
        <f>'Сентябрь 2018'!AT182</f>
        <v>306019630</v>
      </c>
      <c r="I75" s="298">
        <f>'Январь 2019'!AT162</f>
        <v>315829660</v>
      </c>
      <c r="J75" s="422">
        <f t="shared" si="10"/>
        <v>3.2056865110254629E-2</v>
      </c>
      <c r="K75" s="299">
        <f t="shared" si="11"/>
        <v>66084.818526748568</v>
      </c>
      <c r="L75" s="299">
        <f t="shared" si="12"/>
        <v>70557.697506138022</v>
      </c>
      <c r="M75" s="305">
        <f t="shared" si="13"/>
        <v>6.7683911057106139E-2</v>
      </c>
    </row>
    <row r="76" spans="1:17" x14ac:dyDescent="0.3">
      <c r="A76" s="19"/>
      <c r="B76" s="19"/>
      <c r="C76" s="19"/>
      <c r="I76" s="130"/>
      <c r="J76" s="131"/>
      <c r="K76" s="130"/>
      <c r="L76" s="130"/>
    </row>
    <row r="77" spans="1:17" x14ac:dyDescent="0.3">
      <c r="A77" s="423" t="s">
        <v>385</v>
      </c>
      <c r="B77" s="19"/>
      <c r="C77" s="19"/>
      <c r="I77" s="130"/>
      <c r="J77" s="131"/>
      <c r="K77" s="130"/>
      <c r="L77" s="130"/>
    </row>
    <row r="78" spans="1:17" x14ac:dyDescent="0.3">
      <c r="A78" s="482" t="s">
        <v>385</v>
      </c>
      <c r="B78" s="462" t="s">
        <v>276</v>
      </c>
      <c r="C78" s="463"/>
      <c r="D78" s="464"/>
      <c r="E78" s="465" t="s">
        <v>282</v>
      </c>
      <c r="F78" s="466"/>
      <c r="G78" s="467"/>
      <c r="H78" s="468" t="s">
        <v>284</v>
      </c>
      <c r="I78" s="469"/>
      <c r="J78" s="470"/>
      <c r="K78" s="471" t="s">
        <v>205</v>
      </c>
      <c r="L78" s="472"/>
      <c r="M78" s="473"/>
    </row>
    <row r="79" spans="1:17" ht="52.2" x14ac:dyDescent="0.3">
      <c r="A79" s="489"/>
      <c r="B79" s="306" t="s">
        <v>336</v>
      </c>
      <c r="C79" s="306" t="s">
        <v>351</v>
      </c>
      <c r="D79" s="306" t="s">
        <v>303</v>
      </c>
      <c r="E79" s="295" t="s">
        <v>295</v>
      </c>
      <c r="F79" s="295" t="s">
        <v>296</v>
      </c>
      <c r="G79" s="295" t="s">
        <v>352</v>
      </c>
      <c r="H79" s="341" t="s">
        <v>297</v>
      </c>
      <c r="I79" s="342" t="s">
        <v>299</v>
      </c>
      <c r="J79" s="342" t="s">
        <v>353</v>
      </c>
      <c r="K79" s="343" t="s">
        <v>354</v>
      </c>
      <c r="L79" s="343" t="s">
        <v>355</v>
      </c>
      <c r="M79" s="343" t="s">
        <v>292</v>
      </c>
    </row>
    <row r="80" spans="1:17" x14ac:dyDescent="0.3">
      <c r="A80" s="283" t="s">
        <v>17</v>
      </c>
      <c r="B80" s="413">
        <f>'Сентябрь 2018'!AU182</f>
        <v>115</v>
      </c>
      <c r="C80" s="413">
        <f>'Январь 2019'!AU162</f>
        <v>91</v>
      </c>
      <c r="D80" s="311">
        <f>C80/B80-100%</f>
        <v>-0.20869565217391306</v>
      </c>
      <c r="E80" s="414">
        <f>'Сентябрь 2018'!AV182</f>
        <v>13121.62</v>
      </c>
      <c r="F80" s="414">
        <f>'Январь 2019'!AV162</f>
        <v>10889.81</v>
      </c>
      <c r="G80" s="315">
        <f>F80/E80-100%</f>
        <v>-0.1700864679818499</v>
      </c>
      <c r="H80" s="298">
        <f>'Сентябрь 2018'!AW182</f>
        <v>940744275</v>
      </c>
      <c r="I80" s="298">
        <f>'Январь 2019'!AW162</f>
        <v>788772473</v>
      </c>
      <c r="J80" s="422">
        <f>I80/H80-100%</f>
        <v>-0.1615442219938038</v>
      </c>
      <c r="K80" s="299">
        <f>H80/E80</f>
        <v>71694.217253662267</v>
      </c>
      <c r="L80" s="438">
        <f>I80/F80</f>
        <v>72432.161167182901</v>
      </c>
      <c r="M80" s="421">
        <f>L80/K80-100%</f>
        <v>1.0292934936575238E-2</v>
      </c>
    </row>
    <row r="81" spans="1:13" x14ac:dyDescent="0.3">
      <c r="A81" s="283" t="s">
        <v>211</v>
      </c>
      <c r="B81" s="413">
        <f>'Сентябрь 2018'!AX182</f>
        <v>53</v>
      </c>
      <c r="C81" s="413">
        <f>'Январь 2019'!AX162</f>
        <v>59</v>
      </c>
      <c r="D81" s="324">
        <f t="shared" ref="D81" si="14">C81/B81-100%</f>
        <v>0.1132075471698113</v>
      </c>
      <c r="E81" s="414">
        <f>'Сентябрь 2018'!AY182</f>
        <v>7475.9399999999987</v>
      </c>
      <c r="F81" s="414">
        <f>'Январь 2019'!AY162</f>
        <v>6492.9599999999982</v>
      </c>
      <c r="G81" s="325">
        <f t="shared" ref="G81" si="15">F81/E81-100%</f>
        <v>-0.13148580646714669</v>
      </c>
      <c r="H81" s="298">
        <f>'Сентябрь 2018'!AZ182</f>
        <v>489233884</v>
      </c>
      <c r="I81" s="298">
        <f>'Январь 2019'!AZ162</f>
        <v>423150139</v>
      </c>
      <c r="J81" s="420">
        <f t="shared" ref="J81" si="16">I81/H81-100%</f>
        <v>-0.13507597728042897</v>
      </c>
      <c r="K81" s="299">
        <f t="shared" ref="K81" si="17">H81/E81</f>
        <v>65441.119645154999</v>
      </c>
      <c r="L81" s="438">
        <f t="shared" ref="L81" si="18">I81/F81</f>
        <v>65170.606164214798</v>
      </c>
      <c r="M81" s="305">
        <f t="shared" ref="M81" si="19">L81/K81-100%</f>
        <v>-4.1336927364173937E-3</v>
      </c>
    </row>
    <row r="82" spans="1:13" x14ac:dyDescent="0.3">
      <c r="I82" s="130"/>
      <c r="J82" s="130"/>
      <c r="K82" s="130"/>
      <c r="L82" s="130"/>
    </row>
    <row r="83" spans="1:13" x14ac:dyDescent="0.3">
      <c r="I83" s="130"/>
      <c r="J83" s="130"/>
      <c r="K83" s="130"/>
      <c r="L83" s="130"/>
    </row>
    <row r="84" spans="1:13" x14ac:dyDescent="0.3">
      <c r="I84" s="130"/>
      <c r="J84" s="130"/>
      <c r="K84" s="130"/>
      <c r="L84" s="130"/>
    </row>
    <row r="85" spans="1:13" x14ac:dyDescent="0.3">
      <c r="I85" s="130"/>
      <c r="J85" s="130"/>
      <c r="K85" s="130"/>
      <c r="L85" s="130"/>
    </row>
    <row r="86" spans="1:13" x14ac:dyDescent="0.3">
      <c r="I86" s="130"/>
      <c r="J86" s="130"/>
      <c r="K86" s="130"/>
      <c r="L86" s="130"/>
    </row>
    <row r="87" spans="1:13" x14ac:dyDescent="0.3">
      <c r="I87" s="130"/>
      <c r="J87" s="130"/>
      <c r="K87" s="130"/>
      <c r="L87" s="130"/>
    </row>
    <row r="88" spans="1:13" x14ac:dyDescent="0.3">
      <c r="I88" s="130"/>
      <c r="J88" s="130"/>
      <c r="K88" s="130"/>
      <c r="L88" s="130"/>
    </row>
    <row r="89" spans="1:13" x14ac:dyDescent="0.3">
      <c r="I89" s="130"/>
      <c r="J89" s="130"/>
      <c r="K89" s="130"/>
      <c r="L89" s="130"/>
    </row>
    <row r="90" spans="1:13" x14ac:dyDescent="0.3">
      <c r="I90" s="130"/>
      <c r="J90" s="130"/>
      <c r="K90" s="130"/>
      <c r="L90" s="130"/>
    </row>
    <row r="91" spans="1:13" x14ac:dyDescent="0.3">
      <c r="I91" s="130"/>
      <c r="J91" s="130"/>
      <c r="K91" s="130"/>
      <c r="L91" s="130"/>
    </row>
    <row r="92" spans="1:13" x14ac:dyDescent="0.3">
      <c r="I92" s="130"/>
      <c r="J92" s="130"/>
      <c r="K92" s="130"/>
      <c r="L92" s="130"/>
    </row>
    <row r="93" spans="1:13" x14ac:dyDescent="0.3">
      <c r="I93" s="130"/>
      <c r="J93" s="130"/>
      <c r="K93" s="130"/>
      <c r="L93" s="130"/>
    </row>
    <row r="94" spans="1:13" x14ac:dyDescent="0.3">
      <c r="A94" s="474" t="s">
        <v>88</v>
      </c>
      <c r="B94" s="462" t="s">
        <v>276</v>
      </c>
      <c r="C94" s="463"/>
      <c r="D94" s="464"/>
      <c r="E94" s="465" t="s">
        <v>282</v>
      </c>
      <c r="F94" s="466"/>
      <c r="G94" s="467"/>
      <c r="H94" s="468" t="s">
        <v>284</v>
      </c>
      <c r="I94" s="469"/>
      <c r="J94" s="470"/>
      <c r="K94" s="471" t="s">
        <v>205</v>
      </c>
      <c r="L94" s="472"/>
      <c r="M94" s="473"/>
    </row>
    <row r="95" spans="1:13" ht="52.2" x14ac:dyDescent="0.3">
      <c r="A95" s="475"/>
      <c r="B95" s="306" t="s">
        <v>336</v>
      </c>
      <c r="C95" s="306" t="s">
        <v>351</v>
      </c>
      <c r="D95" s="306" t="s">
        <v>303</v>
      </c>
      <c r="E95" s="295" t="s">
        <v>295</v>
      </c>
      <c r="F95" s="295" t="s">
        <v>296</v>
      </c>
      <c r="G95" s="295" t="s">
        <v>352</v>
      </c>
      <c r="H95" s="341" t="s">
        <v>297</v>
      </c>
      <c r="I95" s="342" t="s">
        <v>299</v>
      </c>
      <c r="J95" s="342" t="s">
        <v>353</v>
      </c>
      <c r="K95" s="343" t="s">
        <v>354</v>
      </c>
      <c r="L95" s="343" t="s">
        <v>355</v>
      </c>
      <c r="M95" s="343" t="s">
        <v>292</v>
      </c>
    </row>
    <row r="96" spans="1:13" x14ac:dyDescent="0.3">
      <c r="A96" s="134" t="s">
        <v>90</v>
      </c>
      <c r="B96" s="413">
        <f>'Сентябрь 2018'!BA182</f>
        <v>9</v>
      </c>
      <c r="C96" s="413">
        <f>'Январь 2019'!BA162</f>
        <v>4</v>
      </c>
      <c r="D96" s="324">
        <f>C96/B96-100%</f>
        <v>-0.55555555555555558</v>
      </c>
      <c r="E96" s="414">
        <f>'Сентябрь 2018'!BB182</f>
        <v>1953.58</v>
      </c>
      <c r="F96" s="414">
        <f>'Январь 2019'!BB162</f>
        <v>900.7</v>
      </c>
      <c r="G96" s="325">
        <f>F96/E96-100%</f>
        <v>-0.53894900643945975</v>
      </c>
      <c r="H96" s="298">
        <f>'Сентябрь 2018'!BC182</f>
        <v>117323650</v>
      </c>
      <c r="I96" s="298">
        <f>'Январь 2019'!BC162</f>
        <v>57547500</v>
      </c>
      <c r="J96" s="420">
        <f>I96/H96-100%</f>
        <v>-0.50949787191244056</v>
      </c>
      <c r="K96" s="299">
        <f>H96/E96</f>
        <v>60055.7182198835</v>
      </c>
      <c r="L96" s="438">
        <f>I96/F96</f>
        <v>63891.972909958917</v>
      </c>
      <c r="M96" s="305">
        <f>L96/K96-100%</f>
        <v>6.3878258453751835E-2</v>
      </c>
    </row>
    <row r="97" spans="1:13" x14ac:dyDescent="0.3">
      <c r="A97" s="134" t="s">
        <v>433</v>
      </c>
      <c r="B97" s="413">
        <f>'Сентябрь 2018'!BD182</f>
        <v>25</v>
      </c>
      <c r="C97" s="413">
        <f>'Январь 2019'!BD162</f>
        <v>25</v>
      </c>
      <c r="D97" s="345">
        <f t="shared" ref="D97" si="20">C97/B97-100%</f>
        <v>0</v>
      </c>
      <c r="E97" s="414">
        <f>'Сентябрь 2018'!BE182</f>
        <v>2631.47</v>
      </c>
      <c r="F97" s="414">
        <f>'Январь 2019'!BE162</f>
        <v>2580.9399999999996</v>
      </c>
      <c r="G97" s="325">
        <f t="shared" ref="G97" si="21">F97/E97-100%</f>
        <v>-1.9202194970871833E-2</v>
      </c>
      <c r="H97" s="298">
        <f>'Сентябрь 2018'!BF182</f>
        <v>154810030</v>
      </c>
      <c r="I97" s="298">
        <f>'Январь 2019'!BF162</f>
        <v>144595680</v>
      </c>
      <c r="J97" s="420">
        <f t="shared" ref="J97" si="22">I97/H97-100%</f>
        <v>-6.5979898072495713E-2</v>
      </c>
      <c r="K97" s="299">
        <f t="shared" ref="K97" si="23">H97/E97</f>
        <v>58830.246972224653</v>
      </c>
      <c r="L97" s="438">
        <f t="shared" ref="L97" si="24">I97/F97</f>
        <v>56024.425209419831</v>
      </c>
      <c r="M97" s="421">
        <f t="shared" ref="M97" si="25">L97/K97-100%</f>
        <v>-4.769352343751887E-2</v>
      </c>
    </row>
    <row r="98" spans="1:13" x14ac:dyDescent="0.3">
      <c r="A98" s="134" t="s">
        <v>89</v>
      </c>
      <c r="B98" s="413">
        <f>'Сентябрь 2018'!BG182</f>
        <v>17</v>
      </c>
      <c r="C98" s="413">
        <f>'Январь 2019'!BG162</f>
        <v>15</v>
      </c>
      <c r="D98" s="324">
        <f t="shared" ref="D98:D106" si="26">C98/B98-100%</f>
        <v>-0.11764705882352944</v>
      </c>
      <c r="E98" s="414">
        <f>'Сентябрь 2018'!BH182</f>
        <v>2187.7900000000004</v>
      </c>
      <c r="F98" s="414">
        <f>'Январь 2019'!BH162</f>
        <v>1532.97</v>
      </c>
      <c r="G98" s="325">
        <f t="shared" ref="G98:G106" si="27">F98/E98-100%</f>
        <v>-0.29930660620991967</v>
      </c>
      <c r="H98" s="298">
        <f>'Сентябрь 2018'!BI182</f>
        <v>158637200</v>
      </c>
      <c r="I98" s="298">
        <f>'Январь 2019'!BI162</f>
        <v>101328400</v>
      </c>
      <c r="J98" s="420">
        <f t="shared" ref="J98:J106" si="28">I98/H98-100%</f>
        <v>-0.36125700655331794</v>
      </c>
      <c r="K98" s="299">
        <f t="shared" ref="K98:K104" si="29">H98/E98</f>
        <v>72510.250069705027</v>
      </c>
      <c r="L98" s="438">
        <f t="shared" ref="L98:L106" si="30">I98/F98</f>
        <v>66099.401814777855</v>
      </c>
      <c r="M98" s="421">
        <f t="shared" ref="M98:M106" si="31">L98/K98-100%</f>
        <v>-8.8412993318383815E-2</v>
      </c>
    </row>
    <row r="99" spans="1:13" x14ac:dyDescent="0.3">
      <c r="A99" s="428" t="s">
        <v>168</v>
      </c>
      <c r="B99" s="413">
        <f>'Сентябрь 2018'!BJ182</f>
        <v>44</v>
      </c>
      <c r="C99" s="413">
        <f>'Январь 2019'!BJ162</f>
        <v>15</v>
      </c>
      <c r="D99" s="324">
        <f t="shared" si="26"/>
        <v>-0.65909090909090917</v>
      </c>
      <c r="E99" s="414">
        <f>'Сентябрь 2018'!BK182</f>
        <v>3961.1900000000005</v>
      </c>
      <c r="F99" s="414">
        <f>'Январь 2019'!BK162</f>
        <v>1961.1100000000001</v>
      </c>
      <c r="G99" s="325">
        <f t="shared" si="27"/>
        <v>-0.50491897636821259</v>
      </c>
      <c r="H99" s="298">
        <f>'Сентябрь 2018'!BL182</f>
        <v>258674329</v>
      </c>
      <c r="I99" s="298">
        <f>'Январь 2019'!BL162</f>
        <v>146120132</v>
      </c>
      <c r="J99" s="420">
        <f t="shared" si="28"/>
        <v>-0.43511931560862382</v>
      </c>
      <c r="K99" s="299">
        <f t="shared" si="29"/>
        <v>65302.17661864237</v>
      </c>
      <c r="L99" s="438">
        <f t="shared" si="30"/>
        <v>74508.891393139595</v>
      </c>
      <c r="M99" s="305">
        <f t="shared" si="31"/>
        <v>0.14098633845336339</v>
      </c>
    </row>
    <row r="100" spans="1:13" x14ac:dyDescent="0.3">
      <c r="A100" s="134" t="s">
        <v>19</v>
      </c>
      <c r="B100" s="413">
        <f>'Сентябрь 2018'!BM182</f>
        <v>53</v>
      </c>
      <c r="C100" s="413">
        <f>'Январь 2019'!BM162</f>
        <v>74</v>
      </c>
      <c r="D100" s="311">
        <f t="shared" si="26"/>
        <v>0.39622641509433953</v>
      </c>
      <c r="E100" s="414">
        <f>'Сентябрь 2018'!BN182</f>
        <v>7094.989999999998</v>
      </c>
      <c r="F100" s="414">
        <f>'Январь 2019'!BN162</f>
        <v>7929.1399999999994</v>
      </c>
      <c r="G100" s="315">
        <f t="shared" si="27"/>
        <v>0.11756887606606936</v>
      </c>
      <c r="H100" s="298">
        <f>'Сентябрь 2018'!BO182</f>
        <v>584267100</v>
      </c>
      <c r="I100" s="298">
        <f>'Январь 2019'!BO162</f>
        <v>627656150</v>
      </c>
      <c r="J100" s="422">
        <f t="shared" si="28"/>
        <v>7.4262353639285905E-2</v>
      </c>
      <c r="K100" s="299">
        <f t="shared" si="29"/>
        <v>82349.249258984186</v>
      </c>
      <c r="L100" s="438">
        <f t="shared" si="30"/>
        <v>79158.162171433476</v>
      </c>
      <c r="M100" s="421">
        <f t="shared" si="31"/>
        <v>-3.8750651842798245E-2</v>
      </c>
    </row>
    <row r="101" spans="1:13" x14ac:dyDescent="0.3">
      <c r="A101" s="134" t="s">
        <v>114</v>
      </c>
      <c r="B101" s="413">
        <f>'Сентябрь 2018'!BP182</f>
        <v>2</v>
      </c>
      <c r="C101" s="413">
        <f>'Январь 2019'!BP162</f>
        <v>2</v>
      </c>
      <c r="D101" s="345">
        <f t="shared" si="26"/>
        <v>0</v>
      </c>
      <c r="E101" s="414">
        <f>'Сентябрь 2018'!BQ182</f>
        <v>281.89999999999998</v>
      </c>
      <c r="F101" s="414">
        <f>'Январь 2019'!BQ162</f>
        <v>281.89999999999998</v>
      </c>
      <c r="G101" s="403">
        <f t="shared" si="27"/>
        <v>0</v>
      </c>
      <c r="H101" s="298">
        <f>'Сентябрь 2018'!BR182</f>
        <v>18323500</v>
      </c>
      <c r="I101" s="298">
        <f>'Январь 2019'!BR162</f>
        <v>18323500</v>
      </c>
      <c r="J101" s="432">
        <f t="shared" si="28"/>
        <v>0</v>
      </c>
      <c r="K101" s="299">
        <f t="shared" si="29"/>
        <v>65000.000000000007</v>
      </c>
      <c r="L101" s="438">
        <f t="shared" si="30"/>
        <v>65000.000000000007</v>
      </c>
      <c r="M101" s="405">
        <f t="shared" si="31"/>
        <v>0</v>
      </c>
    </row>
    <row r="102" spans="1:13" x14ac:dyDescent="0.3">
      <c r="A102" s="215" t="s">
        <v>434</v>
      </c>
      <c r="B102" s="413">
        <f>'Сентябрь 2018'!BS182</f>
        <v>13</v>
      </c>
      <c r="C102" s="413">
        <f>'Январь 2019'!BS162</f>
        <v>7</v>
      </c>
      <c r="D102" s="324">
        <f t="shared" si="26"/>
        <v>-0.46153846153846156</v>
      </c>
      <c r="E102" s="414">
        <f>'Сентябрь 2018'!BT182</f>
        <v>1231.3800000000003</v>
      </c>
      <c r="F102" s="414">
        <f>'Январь 2019'!BT162</f>
        <v>832.16</v>
      </c>
      <c r="G102" s="325">
        <f t="shared" si="27"/>
        <v>-0.32420536308856751</v>
      </c>
      <c r="H102" s="298">
        <f>'Сентябрь 2018'!BU182</f>
        <v>70481800</v>
      </c>
      <c r="I102" s="298">
        <f>'Январь 2019'!BU162</f>
        <v>48569850</v>
      </c>
      <c r="J102" s="420">
        <f t="shared" si="28"/>
        <v>-0.31088805904503003</v>
      </c>
      <c r="K102" s="299">
        <f t="shared" si="29"/>
        <v>57238.058113661078</v>
      </c>
      <c r="L102" s="438">
        <f t="shared" si="30"/>
        <v>58365.999327052494</v>
      </c>
      <c r="M102" s="305">
        <f t="shared" si="31"/>
        <v>1.9706140469538447E-2</v>
      </c>
    </row>
    <row r="103" spans="1:13" x14ac:dyDescent="0.3">
      <c r="A103" s="134" t="s">
        <v>129</v>
      </c>
      <c r="B103" s="413">
        <f>'Сентябрь 2018'!BV182</f>
        <v>2</v>
      </c>
      <c r="C103" s="413">
        <f>'Январь 2019'!BV162</f>
        <v>6</v>
      </c>
      <c r="D103" s="311">
        <f t="shared" si="26"/>
        <v>2</v>
      </c>
      <c r="E103" s="414">
        <f>'Сентябрь 2018'!BW182</f>
        <v>839.58999999999992</v>
      </c>
      <c r="F103" s="414">
        <f>'Январь 2019'!BW162</f>
        <v>1107.0899999999999</v>
      </c>
      <c r="G103" s="315">
        <f t="shared" si="27"/>
        <v>0.31860789194725991</v>
      </c>
      <c r="H103" s="298">
        <f>'Сентябрь 2018'!BX182</f>
        <v>43400000</v>
      </c>
      <c r="I103" s="298">
        <f>'Январь 2019'!BX162</f>
        <v>54050000</v>
      </c>
      <c r="J103" s="422">
        <f t="shared" si="28"/>
        <v>0.24539170506912433</v>
      </c>
      <c r="K103" s="299">
        <f t="shared" si="29"/>
        <v>51691.897235555458</v>
      </c>
      <c r="L103" s="438">
        <f t="shared" si="30"/>
        <v>48821.685680477654</v>
      </c>
      <c r="M103" s="421">
        <f t="shared" si="31"/>
        <v>-5.5525366809395682E-2</v>
      </c>
    </row>
    <row r="104" spans="1:13" x14ac:dyDescent="0.3">
      <c r="A104" s="134" t="s">
        <v>130</v>
      </c>
      <c r="B104" s="413">
        <f>'Сентябрь 2018'!BY182</f>
        <v>2</v>
      </c>
      <c r="C104" s="413">
        <f>'Январь 2019'!BY162</f>
        <v>1</v>
      </c>
      <c r="D104" s="324">
        <f t="shared" si="26"/>
        <v>-0.5</v>
      </c>
      <c r="E104" s="414">
        <f>'Сентябрь 2018'!BZ182</f>
        <v>272.47000000000003</v>
      </c>
      <c r="F104" s="414">
        <f>'Январь 2019'!BZ162</f>
        <v>113.56</v>
      </c>
      <c r="G104" s="325">
        <f t="shared" si="27"/>
        <v>-0.58322017102800316</v>
      </c>
      <c r="H104" s="298">
        <f>'Сентябрь 2018'!CA182</f>
        <v>17710550</v>
      </c>
      <c r="I104" s="298">
        <f>'Январь 2019'!CA162</f>
        <v>7381400</v>
      </c>
      <c r="J104" s="420">
        <f t="shared" si="28"/>
        <v>-0.58322017102800316</v>
      </c>
      <c r="K104" s="299">
        <f t="shared" si="29"/>
        <v>64999.999999999993</v>
      </c>
      <c r="L104" s="438">
        <f t="shared" si="30"/>
        <v>65000</v>
      </c>
      <c r="M104" s="405">
        <f t="shared" si="31"/>
        <v>0</v>
      </c>
    </row>
    <row r="105" spans="1:13" x14ac:dyDescent="0.3">
      <c r="A105" s="134" t="s">
        <v>177</v>
      </c>
      <c r="B105" s="413">
        <v>0</v>
      </c>
      <c r="C105" s="413">
        <v>0</v>
      </c>
      <c r="D105" s="345">
        <v>0</v>
      </c>
      <c r="E105" s="414">
        <v>0</v>
      </c>
      <c r="F105" s="414">
        <v>0</v>
      </c>
      <c r="G105" s="403">
        <v>0</v>
      </c>
      <c r="H105" s="298">
        <v>0</v>
      </c>
      <c r="I105" s="298">
        <v>0</v>
      </c>
      <c r="J105" s="432">
        <v>0</v>
      </c>
      <c r="K105" s="299">
        <v>0</v>
      </c>
      <c r="L105" s="438">
        <v>0</v>
      </c>
      <c r="M105" s="405">
        <v>0</v>
      </c>
    </row>
    <row r="106" spans="1:13" x14ac:dyDescent="0.3">
      <c r="A106" s="134" t="s">
        <v>204</v>
      </c>
      <c r="B106" s="413">
        <f>'Сентябрь 2018'!CB182</f>
        <v>1</v>
      </c>
      <c r="C106" s="413">
        <f>'Январь 2019'!CB162</f>
        <v>1</v>
      </c>
      <c r="D106" s="345">
        <f t="shared" si="26"/>
        <v>0</v>
      </c>
      <c r="E106" s="414">
        <f>'Сентябрь 2018'!CC182</f>
        <v>143.19999999999999</v>
      </c>
      <c r="F106" s="414">
        <f>'Январь 2019'!CC162</f>
        <v>143.19999999999999</v>
      </c>
      <c r="G106" s="403">
        <f t="shared" si="27"/>
        <v>0</v>
      </c>
      <c r="H106" s="298">
        <f>'Сентябрь 2018'!CD182</f>
        <v>6350000</v>
      </c>
      <c r="I106" s="298">
        <f>'Январь 2019'!CD162</f>
        <v>6350000</v>
      </c>
      <c r="J106" s="432">
        <f t="shared" si="28"/>
        <v>0</v>
      </c>
      <c r="K106" s="299">
        <f>H106/E106</f>
        <v>44343.57541899442</v>
      </c>
      <c r="L106" s="438">
        <f t="shared" si="30"/>
        <v>44343.57541899442</v>
      </c>
      <c r="M106" s="405">
        <f t="shared" si="31"/>
        <v>0</v>
      </c>
    </row>
    <row r="125" spans="1:14" x14ac:dyDescent="0.3">
      <c r="A125" t="s">
        <v>338</v>
      </c>
    </row>
    <row r="126" spans="1:14" ht="14.4" customHeight="1" x14ac:dyDescent="0.3">
      <c r="A126" s="487" t="s">
        <v>338</v>
      </c>
      <c r="B126" s="462" t="s">
        <v>276</v>
      </c>
      <c r="C126" s="463"/>
      <c r="D126" s="463"/>
      <c r="E126" s="464"/>
      <c r="F126" s="465" t="s">
        <v>282</v>
      </c>
      <c r="G126" s="466"/>
      <c r="H126" s="467"/>
      <c r="I126" s="485" t="s">
        <v>284</v>
      </c>
      <c r="J126" s="485"/>
      <c r="K126" s="485"/>
      <c r="L126" s="486" t="s">
        <v>205</v>
      </c>
      <c r="M126" s="486"/>
      <c r="N126" s="486"/>
    </row>
    <row r="127" spans="1:14" ht="52.2" x14ac:dyDescent="0.3">
      <c r="A127" s="488"/>
      <c r="B127" s="306" t="s">
        <v>336</v>
      </c>
      <c r="C127" s="306" t="s">
        <v>336</v>
      </c>
      <c r="D127" s="306" t="s">
        <v>303</v>
      </c>
      <c r="E127" s="306"/>
      <c r="F127" s="295" t="s">
        <v>295</v>
      </c>
      <c r="G127" s="295" t="s">
        <v>296</v>
      </c>
      <c r="H127" s="295" t="s">
        <v>306</v>
      </c>
      <c r="I127" s="341" t="s">
        <v>297</v>
      </c>
      <c r="J127" s="341" t="s">
        <v>299</v>
      </c>
      <c r="K127" s="341" t="s">
        <v>307</v>
      </c>
      <c r="L127" s="343" t="s">
        <v>290</v>
      </c>
      <c r="M127" s="343" t="s">
        <v>291</v>
      </c>
      <c r="N127" s="343" t="s">
        <v>292</v>
      </c>
    </row>
    <row r="128" spans="1:14" x14ac:dyDescent="0.3">
      <c r="A128" s="283" t="s">
        <v>339</v>
      </c>
      <c r="B128" s="433">
        <f>'Сентябрь 2018'!CE182</f>
        <v>47</v>
      </c>
      <c r="C128" s="433">
        <f>'Январь 2019'!CE162</f>
        <v>36</v>
      </c>
      <c r="D128" s="431">
        <f>C128/B128-100%</f>
        <v>-0.23404255319148937</v>
      </c>
      <c r="E128" s="431"/>
      <c r="F128" s="434">
        <f>'Сентябрь 2018'!CF182</f>
        <v>8136.5000000000009</v>
      </c>
      <c r="G128" s="434">
        <f>'Январь 2019'!CF162</f>
        <v>5160.7499999999991</v>
      </c>
      <c r="H128" s="314">
        <f>G128/F128-100%</f>
        <v>-0.36572850734345252</v>
      </c>
      <c r="I128" s="435">
        <f>'Сентябрь 2018'!CG182</f>
        <v>540379100</v>
      </c>
      <c r="J128" s="435">
        <f>'Январь 2019'!CG162</f>
        <v>298374650</v>
      </c>
      <c r="K128" s="317">
        <f>J128/I128-100%</f>
        <v>-0.44784198722711521</v>
      </c>
      <c r="L128" s="436">
        <f>I128/F128</f>
        <v>66414.195292816308</v>
      </c>
      <c r="M128" s="436">
        <f>J128/G128</f>
        <v>57816.141064767726</v>
      </c>
      <c r="N128" s="327">
        <f>M128/L128-100%</f>
        <v>-0.12946109171601439</v>
      </c>
    </row>
    <row r="129" spans="1:16" x14ac:dyDescent="0.3">
      <c r="A129" s="283" t="s">
        <v>340</v>
      </c>
      <c r="B129" s="433">
        <f>'Сентябрь 2018'!CH182</f>
        <v>38</v>
      </c>
      <c r="C129" s="433">
        <f>'Январь 2019'!CH162</f>
        <v>30</v>
      </c>
      <c r="D129" s="431">
        <f t="shared" ref="D129:D131" si="32">C129/B129-100%</f>
        <v>-0.21052631578947367</v>
      </c>
      <c r="E129" s="431"/>
      <c r="F129" s="434">
        <f>'Сентябрь 2018'!CI182</f>
        <v>5036.8700000000017</v>
      </c>
      <c r="G129" s="434">
        <f>'Январь 2019'!CI162</f>
        <v>3926.3599999999997</v>
      </c>
      <c r="H129" s="314">
        <f t="shared" ref="H129:H131" si="33">G129/F129-100%</f>
        <v>-0.22047620843897131</v>
      </c>
      <c r="I129" s="435">
        <f>'Сентябрь 2018'!CJ182</f>
        <v>375303880</v>
      </c>
      <c r="J129" s="435">
        <f>'Январь 2019'!CJ162</f>
        <v>274863630</v>
      </c>
      <c r="K129" s="317">
        <f t="shared" ref="K129:K131" si="34">J129/I129-100%</f>
        <v>-0.26762379861353947</v>
      </c>
      <c r="L129" s="436">
        <f t="shared" ref="L129:L131" si="35">I129/F129</f>
        <v>74511.329456587104</v>
      </c>
      <c r="M129" s="436">
        <f t="shared" ref="M129:M133" si="36">J129/G129</f>
        <v>70004.69391497469</v>
      </c>
      <c r="N129" s="327">
        <f t="shared" ref="N129:N131" si="37">M129/L129-100%</f>
        <v>-6.048255445822015E-2</v>
      </c>
    </row>
    <row r="130" spans="1:16" x14ac:dyDescent="0.3">
      <c r="A130" s="283" t="s">
        <v>341</v>
      </c>
      <c r="B130" s="433">
        <f>'Сентябрь 2018'!CK182</f>
        <v>59</v>
      </c>
      <c r="C130" s="433">
        <f>'Январь 2019'!CK162</f>
        <v>37</v>
      </c>
      <c r="D130" s="431">
        <f t="shared" si="32"/>
        <v>-0.3728813559322034</v>
      </c>
      <c r="E130" s="431"/>
      <c r="F130" s="434">
        <f>'Сентябрь 2018'!CL182</f>
        <v>5745.3200000000006</v>
      </c>
      <c r="G130" s="434">
        <f>'Январь 2019'!CL162</f>
        <v>4333.3399999999992</v>
      </c>
      <c r="H130" s="314">
        <f t="shared" si="33"/>
        <v>-0.24576176783886727</v>
      </c>
      <c r="I130" s="435">
        <f>'Сентябрь 2018'!CM182</f>
        <v>392454579</v>
      </c>
      <c r="J130" s="435">
        <f>'Январь 2019'!CM162</f>
        <v>335589982</v>
      </c>
      <c r="K130" s="317">
        <f t="shared" si="34"/>
        <v>-0.14489472168956397</v>
      </c>
      <c r="L130" s="436">
        <f t="shared" si="35"/>
        <v>68308.567494935007</v>
      </c>
      <c r="M130" s="436">
        <f t="shared" si="36"/>
        <v>77443.722855811007</v>
      </c>
      <c r="N130" s="327">
        <f t="shared" si="37"/>
        <v>0.13373366908262807</v>
      </c>
    </row>
    <row r="131" spans="1:16" x14ac:dyDescent="0.3">
      <c r="A131" s="283" t="s">
        <v>342</v>
      </c>
      <c r="B131" s="433">
        <f>'Сентябрь 2018'!CN182</f>
        <v>24</v>
      </c>
      <c r="C131" s="433">
        <f>'Январь 2019'!CN162</f>
        <v>28</v>
      </c>
      <c r="D131" s="431">
        <f t="shared" si="32"/>
        <v>0.16666666666666674</v>
      </c>
      <c r="E131" s="431"/>
      <c r="F131" s="434">
        <f>'Сентябрь 2018'!CO182</f>
        <v>1678.87</v>
      </c>
      <c r="G131" s="434">
        <f>'Январь 2019'!CO162</f>
        <v>1972.3</v>
      </c>
      <c r="H131" s="314">
        <f t="shared" si="33"/>
        <v>0.17477827348156794</v>
      </c>
      <c r="I131" s="435">
        <f>'Сентябрь 2018'!CP182</f>
        <v>121840600</v>
      </c>
      <c r="J131" s="435">
        <f>'Январь 2019'!CP162</f>
        <v>138247300</v>
      </c>
      <c r="K131" s="317">
        <f t="shared" si="34"/>
        <v>0.13465708474843363</v>
      </c>
      <c r="L131" s="436">
        <f t="shared" si="35"/>
        <v>72572.980635784785</v>
      </c>
      <c r="M131" s="436">
        <f t="shared" si="36"/>
        <v>70094.458246717026</v>
      </c>
      <c r="N131" s="327">
        <f t="shared" si="37"/>
        <v>-3.4152137163918961E-2</v>
      </c>
    </row>
    <row r="132" spans="1:16" x14ac:dyDescent="0.3">
      <c r="A132" s="283" t="s">
        <v>343</v>
      </c>
      <c r="B132" s="433">
        <f>'Сентябрь 2018'!CQ182</f>
        <v>0</v>
      </c>
      <c r="C132" s="433">
        <f>'Январь 2019'!CQ162</f>
        <v>0</v>
      </c>
      <c r="D132" s="431">
        <v>0</v>
      </c>
      <c r="E132" s="431"/>
      <c r="F132" s="434">
        <f>'Сентябрь 2018'!CR182</f>
        <v>0</v>
      </c>
      <c r="G132" s="434">
        <f>'Январь 2019'!CR162</f>
        <v>0</v>
      </c>
      <c r="H132" s="314">
        <v>0</v>
      </c>
      <c r="I132" s="435">
        <f>'Январь 2019'!CS162</f>
        <v>0</v>
      </c>
      <c r="J132" s="435">
        <v>0</v>
      </c>
      <c r="K132" s="317">
        <v>0</v>
      </c>
      <c r="L132" s="436">
        <v>0</v>
      </c>
      <c r="M132" s="436">
        <v>0</v>
      </c>
      <c r="N132" s="327">
        <v>0</v>
      </c>
    </row>
    <row r="133" spans="1:16" x14ac:dyDescent="0.3">
      <c r="A133" s="283" t="s">
        <v>349</v>
      </c>
      <c r="B133" s="433">
        <f>'Сентябрь 2018'!CT182</f>
        <v>0</v>
      </c>
      <c r="C133" s="433">
        <f>'Январь 2019'!CT162</f>
        <v>19</v>
      </c>
      <c r="D133" s="431">
        <f>100%</f>
        <v>1</v>
      </c>
      <c r="E133" s="431"/>
      <c r="F133" s="434">
        <f>'Сентябрь 2018'!CU182</f>
        <v>0</v>
      </c>
      <c r="G133" s="434">
        <f>'Январь 2019'!CU162</f>
        <v>1990.0199999999998</v>
      </c>
      <c r="H133" s="314">
        <f>100%</f>
        <v>1</v>
      </c>
      <c r="I133" s="435">
        <f>'Сентябрь 2018'!CV182</f>
        <v>0</v>
      </c>
      <c r="J133" s="435">
        <f>'Январь 2019'!CV162</f>
        <v>164847050</v>
      </c>
      <c r="K133" s="317">
        <f>100%</f>
        <v>1</v>
      </c>
      <c r="L133" s="436">
        <v>0</v>
      </c>
      <c r="M133" s="436">
        <f t="shared" si="36"/>
        <v>82836.881036371502</v>
      </c>
      <c r="N133" s="327">
        <v>0</v>
      </c>
    </row>
    <row r="134" spans="1:16" x14ac:dyDescent="0.3">
      <c r="A134" s="454" t="s">
        <v>455</v>
      </c>
      <c r="B134" s="374">
        <f>SUM(B132:B133)</f>
        <v>0</v>
      </c>
      <c r="C134" s="374">
        <f>SUM(C132:C133)</f>
        <v>19</v>
      </c>
      <c r="D134" s="374">
        <f>SUM(D132:D133)</f>
        <v>1</v>
      </c>
      <c r="E134" s="374"/>
      <c r="F134" s="374">
        <f>SUM(F132:F133)</f>
        <v>0</v>
      </c>
      <c r="G134" s="346">
        <f>F134/C134-100%</f>
        <v>-1</v>
      </c>
      <c r="H134" s="373"/>
      <c r="I134" s="373"/>
      <c r="J134" s="325"/>
      <c r="K134" s="298"/>
      <c r="L134" s="298"/>
      <c r="M134" s="420"/>
      <c r="N134" s="299"/>
      <c r="O134" s="299"/>
      <c r="P134" s="305"/>
    </row>
  </sheetData>
  <mergeCells count="34">
    <mergeCell ref="B78:D78"/>
    <mergeCell ref="E78:G78"/>
    <mergeCell ref="H78:J78"/>
    <mergeCell ref="K78:M78"/>
    <mergeCell ref="A78:A79"/>
    <mergeCell ref="I126:K126"/>
    <mergeCell ref="L126:N126"/>
    <mergeCell ref="A126:A127"/>
    <mergeCell ref="B126:E126"/>
    <mergeCell ref="F126:H126"/>
    <mergeCell ref="A71:A72"/>
    <mergeCell ref="B71:D71"/>
    <mergeCell ref="E71:G71"/>
    <mergeCell ref="H71:J71"/>
    <mergeCell ref="K71:M71"/>
    <mergeCell ref="N2:Q2"/>
    <mergeCell ref="R2:T2"/>
    <mergeCell ref="A26:A27"/>
    <mergeCell ref="K26:M26"/>
    <mergeCell ref="A2:A3"/>
    <mergeCell ref="B2:I2"/>
    <mergeCell ref="J2:M2"/>
    <mergeCell ref="N26:P26"/>
    <mergeCell ref="B26:G26"/>
    <mergeCell ref="G49:I49"/>
    <mergeCell ref="J49:L49"/>
    <mergeCell ref="A49:A50"/>
    <mergeCell ref="M49:O49"/>
    <mergeCell ref="B49:F49"/>
    <mergeCell ref="B94:D94"/>
    <mergeCell ref="E94:G94"/>
    <mergeCell ref="H94:J94"/>
    <mergeCell ref="K94:M94"/>
    <mergeCell ref="A94:A9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97"/>
  <sheetViews>
    <sheetView topLeftCell="A60" workbookViewId="0">
      <selection activeCell="O79" sqref="O79"/>
    </sheetView>
  </sheetViews>
  <sheetFormatPr defaultRowHeight="14.4" x14ac:dyDescent="0.3"/>
  <cols>
    <col min="1" max="1" width="3.77734375" customWidth="1"/>
    <col min="2" max="2" width="14.88671875" customWidth="1"/>
    <col min="3" max="3" width="17.6640625" customWidth="1"/>
    <col min="4" max="4" width="15.33203125" customWidth="1"/>
    <col min="5" max="5" width="14.44140625" customWidth="1"/>
    <col min="6" max="7" width="13" customWidth="1"/>
    <col min="8" max="8" width="3.77734375" customWidth="1"/>
    <col min="9" max="9" width="7.6640625" style="1" customWidth="1"/>
    <col min="10" max="10" width="9.77734375" style="1" customWidth="1"/>
    <col min="11" max="11" width="14" customWidth="1"/>
    <col min="12" max="12" width="11.77734375" customWidth="1"/>
    <col min="13" max="13" width="10.44140625" customWidth="1"/>
    <col min="14" max="14" width="11.44140625" style="1" customWidth="1"/>
    <col min="15" max="15" width="14.21875" customWidth="1"/>
    <col min="16" max="16" width="19.5546875" customWidth="1"/>
    <col min="17" max="31" width="10.109375" style="393" hidden="1" customWidth="1"/>
    <col min="32" max="32" width="10.5546875" hidden="1" customWidth="1"/>
    <col min="33" max="34" width="11.33203125" hidden="1" customWidth="1"/>
    <col min="35" max="35" width="9.77734375" hidden="1" customWidth="1"/>
    <col min="36" max="36" width="10.5546875" hidden="1" customWidth="1"/>
    <col min="37" max="48" width="8.88671875" hidden="1" customWidth="1"/>
    <col min="49" max="49" width="11" hidden="1" customWidth="1"/>
    <col min="50" max="76" width="8.88671875" hidden="1" customWidth="1"/>
    <col min="77" max="82" width="0" hidden="1" customWidth="1"/>
  </cols>
  <sheetData>
    <row r="1" spans="1:151" ht="23.4" customHeight="1" thickBot="1" x14ac:dyDescent="0.4">
      <c r="A1" s="15" t="s">
        <v>278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13" t="s">
        <v>308</v>
      </c>
      <c r="AG1" s="13"/>
      <c r="AH1" s="13"/>
      <c r="AI1" s="19"/>
      <c r="AJ1" s="19"/>
    </row>
    <row r="2" spans="1:151" ht="39.6" customHeight="1" x14ac:dyDescent="0.3">
      <c r="A2" s="20"/>
      <c r="B2" s="20" t="s">
        <v>0</v>
      </c>
      <c r="C2" s="20" t="s">
        <v>1</v>
      </c>
      <c r="D2" s="20" t="s">
        <v>103</v>
      </c>
      <c r="E2" s="20" t="s">
        <v>99</v>
      </c>
      <c r="F2" s="20" t="s">
        <v>88</v>
      </c>
      <c r="G2" s="20" t="s">
        <v>92</v>
      </c>
      <c r="H2" s="492" t="s">
        <v>20</v>
      </c>
      <c r="I2" s="493"/>
      <c r="J2" s="20" t="s">
        <v>81</v>
      </c>
      <c r="K2" s="20" t="s">
        <v>2</v>
      </c>
      <c r="L2" s="21" t="s">
        <v>344</v>
      </c>
      <c r="M2" s="20" t="s">
        <v>95</v>
      </c>
      <c r="N2" s="20" t="s">
        <v>3</v>
      </c>
      <c r="O2" s="21" t="s">
        <v>5</v>
      </c>
      <c r="P2" s="190" t="s">
        <v>4</v>
      </c>
      <c r="Q2" s="343" t="s">
        <v>321</v>
      </c>
      <c r="R2" s="343" t="s">
        <v>322</v>
      </c>
      <c r="S2" s="343" t="s">
        <v>323</v>
      </c>
      <c r="T2" s="343" t="s">
        <v>324</v>
      </c>
      <c r="U2" s="343" t="s">
        <v>325</v>
      </c>
      <c r="V2" s="343" t="s">
        <v>326</v>
      </c>
      <c r="W2" s="343" t="s">
        <v>315</v>
      </c>
      <c r="X2" s="343" t="s">
        <v>316</v>
      </c>
      <c r="Y2" s="343" t="s">
        <v>317</v>
      </c>
      <c r="Z2" s="343" t="s">
        <v>318</v>
      </c>
      <c r="AA2" s="343" t="s">
        <v>319</v>
      </c>
      <c r="AB2" s="343" t="s">
        <v>320</v>
      </c>
      <c r="AC2" s="343" t="s">
        <v>327</v>
      </c>
      <c r="AD2" s="343" t="s">
        <v>328</v>
      </c>
      <c r="AE2" s="343" t="s">
        <v>329</v>
      </c>
      <c r="AF2" s="388" t="s">
        <v>309</v>
      </c>
      <c r="AG2" s="375" t="s">
        <v>310</v>
      </c>
      <c r="AH2" s="375" t="s">
        <v>313</v>
      </c>
      <c r="AI2" s="375" t="s">
        <v>311</v>
      </c>
      <c r="AJ2" s="375" t="s">
        <v>312</v>
      </c>
      <c r="AK2" s="376" t="s">
        <v>314</v>
      </c>
      <c r="AL2" s="343" t="s">
        <v>382</v>
      </c>
      <c r="AM2" s="343" t="s">
        <v>383</v>
      </c>
      <c r="AN2" s="343" t="s">
        <v>384</v>
      </c>
      <c r="AO2" s="343" t="s">
        <v>379</v>
      </c>
      <c r="AP2" s="343" t="s">
        <v>380</v>
      </c>
      <c r="AQ2" s="343" t="s">
        <v>381</v>
      </c>
      <c r="AR2" s="343" t="s">
        <v>370</v>
      </c>
      <c r="AS2" s="343" t="s">
        <v>371</v>
      </c>
      <c r="AT2" s="343" t="s">
        <v>372</v>
      </c>
      <c r="AU2" s="343" t="s">
        <v>386</v>
      </c>
      <c r="AV2" s="343" t="s">
        <v>387</v>
      </c>
      <c r="AW2" s="343" t="s">
        <v>388</v>
      </c>
      <c r="AX2" s="343" t="s">
        <v>389</v>
      </c>
      <c r="AY2" s="343" t="s">
        <v>391</v>
      </c>
      <c r="AZ2" s="343" t="s">
        <v>390</v>
      </c>
      <c r="BA2" s="343" t="s">
        <v>393</v>
      </c>
      <c r="BB2" s="343" t="s">
        <v>394</v>
      </c>
      <c r="BC2" s="343" t="s">
        <v>395</v>
      </c>
      <c r="BD2" s="343" t="s">
        <v>398</v>
      </c>
      <c r="BE2" s="343" t="s">
        <v>399</v>
      </c>
      <c r="BF2" s="343" t="s">
        <v>400</v>
      </c>
      <c r="BG2" s="343" t="s">
        <v>401</v>
      </c>
      <c r="BH2" s="343" t="s">
        <v>402</v>
      </c>
      <c r="BI2" s="343" t="s">
        <v>403</v>
      </c>
      <c r="BJ2" s="343" t="s">
        <v>405</v>
      </c>
      <c r="BK2" s="343" t="s">
        <v>406</v>
      </c>
      <c r="BL2" s="343" t="s">
        <v>407</v>
      </c>
      <c r="BM2" s="343" t="s">
        <v>409</v>
      </c>
      <c r="BN2" s="343" t="s">
        <v>410</v>
      </c>
      <c r="BO2" s="343" t="s">
        <v>411</v>
      </c>
      <c r="BP2" s="343" t="s">
        <v>412</v>
      </c>
      <c r="BQ2" s="343" t="s">
        <v>413</v>
      </c>
      <c r="BR2" s="343" t="s">
        <v>414</v>
      </c>
      <c r="BS2" s="343" t="s">
        <v>416</v>
      </c>
      <c r="BT2" s="343" t="s">
        <v>417</v>
      </c>
      <c r="BU2" s="343" t="s">
        <v>418</v>
      </c>
      <c r="BV2" s="343" t="s">
        <v>421</v>
      </c>
      <c r="BW2" s="343" t="s">
        <v>422</v>
      </c>
      <c r="BX2" s="343" t="s">
        <v>423</v>
      </c>
      <c r="BY2" s="343" t="s">
        <v>425</v>
      </c>
      <c r="BZ2" s="343" t="s">
        <v>426</v>
      </c>
      <c r="CA2" s="343" t="s">
        <v>427</v>
      </c>
      <c r="CB2" s="343" t="s">
        <v>429</v>
      </c>
      <c r="CC2" s="343" t="s">
        <v>430</v>
      </c>
      <c r="CD2" s="343" t="s">
        <v>431</v>
      </c>
      <c r="CE2" s="343" t="s">
        <v>435</v>
      </c>
      <c r="CF2" s="343" t="s">
        <v>436</v>
      </c>
      <c r="CG2" s="343" t="s">
        <v>437</v>
      </c>
      <c r="CH2" s="343" t="s">
        <v>438</v>
      </c>
      <c r="CI2" s="343" t="s">
        <v>439</v>
      </c>
      <c r="CJ2" s="343" t="s">
        <v>440</v>
      </c>
      <c r="CK2" s="343" t="s">
        <v>441</v>
      </c>
      <c r="CL2" s="343" t="s">
        <v>442</v>
      </c>
      <c r="CM2" s="343" t="s">
        <v>443</v>
      </c>
      <c r="CN2" s="343" t="s">
        <v>444</v>
      </c>
      <c r="CO2" s="343" t="s">
        <v>445</v>
      </c>
      <c r="CP2" s="343" t="s">
        <v>446</v>
      </c>
      <c r="CQ2" s="343" t="s">
        <v>447</v>
      </c>
      <c r="CR2" s="343" t="s">
        <v>448</v>
      </c>
      <c r="CS2" s="343" t="s">
        <v>449</v>
      </c>
      <c r="CT2" s="343" t="s">
        <v>450</v>
      </c>
      <c r="CU2" s="343" t="s">
        <v>451</v>
      </c>
      <c r="CV2" s="343" t="s">
        <v>452</v>
      </c>
    </row>
    <row r="3" spans="1:151" x14ac:dyDescent="0.3">
      <c r="A3" s="490" t="s">
        <v>80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1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89"/>
      <c r="AG3" s="368"/>
      <c r="AH3" s="368"/>
      <c r="AI3" s="369"/>
      <c r="AJ3" s="369"/>
      <c r="AK3" s="371"/>
      <c r="AL3" s="392"/>
      <c r="AM3" s="392"/>
      <c r="AN3" s="392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366"/>
      <c r="CT3" s="366"/>
      <c r="CU3" s="366"/>
      <c r="CV3" s="366"/>
      <c r="CW3" s="429"/>
      <c r="CX3" s="429"/>
      <c r="CY3" s="429"/>
      <c r="CZ3" s="429"/>
      <c r="DA3" s="429"/>
      <c r="DB3" s="429"/>
      <c r="DC3" s="429"/>
      <c r="DD3" s="429"/>
      <c r="DE3" s="429"/>
      <c r="DF3" s="429"/>
      <c r="DG3" s="429"/>
      <c r="DH3" s="429"/>
      <c r="DI3" s="429"/>
      <c r="DJ3" s="429"/>
      <c r="DK3" s="429"/>
      <c r="DL3" s="429"/>
      <c r="DM3" s="429"/>
      <c r="DN3" s="429"/>
      <c r="DO3" s="429"/>
      <c r="DP3" s="429"/>
      <c r="DQ3" s="429"/>
      <c r="DR3" s="429"/>
      <c r="DS3" s="429"/>
      <c r="DT3" s="429"/>
      <c r="DU3" s="429"/>
      <c r="DV3" s="429"/>
      <c r="DW3" s="429"/>
      <c r="DX3" s="429"/>
      <c r="DY3" s="429"/>
      <c r="DZ3" s="429"/>
      <c r="EA3" s="429"/>
      <c r="EB3" s="429"/>
      <c r="EC3" s="429"/>
      <c r="ED3" s="429"/>
      <c r="EE3" s="429"/>
      <c r="EF3" s="429"/>
      <c r="EG3" s="429"/>
      <c r="EH3" s="429"/>
      <c r="EI3" s="429"/>
      <c r="EJ3" s="429"/>
      <c r="EK3" s="429"/>
      <c r="EL3" s="429"/>
      <c r="EM3" s="429"/>
      <c r="EN3" s="429"/>
      <c r="EO3" s="429"/>
      <c r="EP3" s="429"/>
      <c r="EQ3" s="429"/>
      <c r="ER3" s="429"/>
      <c r="ES3" s="429"/>
      <c r="ET3" s="429"/>
      <c r="EU3" s="429"/>
    </row>
    <row r="4" spans="1:151" x14ac:dyDescent="0.3">
      <c r="A4" s="161">
        <v>1</v>
      </c>
      <c r="B4" s="162" t="s">
        <v>80</v>
      </c>
      <c r="C4" s="8" t="s">
        <v>67</v>
      </c>
      <c r="D4" s="11" t="s">
        <v>66</v>
      </c>
      <c r="E4" s="2" t="s">
        <v>100</v>
      </c>
      <c r="F4" s="2" t="s">
        <v>396</v>
      </c>
      <c r="G4" s="2" t="s">
        <v>18</v>
      </c>
      <c r="H4" s="10" t="s">
        <v>345</v>
      </c>
      <c r="I4" s="7">
        <v>2019</v>
      </c>
      <c r="J4" s="17" t="s">
        <v>82</v>
      </c>
      <c r="K4" s="2" t="s">
        <v>68</v>
      </c>
      <c r="L4" s="12" t="s">
        <v>375</v>
      </c>
      <c r="M4" s="2" t="s">
        <v>17</v>
      </c>
      <c r="N4" s="10">
        <v>113.6</v>
      </c>
      <c r="O4" s="32">
        <f>P4/N4</f>
        <v>90140.84507042254</v>
      </c>
      <c r="P4" s="191">
        <v>10240000</v>
      </c>
      <c r="Q4" s="394">
        <f>IF(R4=0,0,1)</f>
        <v>0</v>
      </c>
      <c r="R4" s="395">
        <f>IF(E4="устиновский",N4,0)</f>
        <v>0</v>
      </c>
      <c r="S4" s="395">
        <f>IF(E4="устиновский",P4,0)</f>
        <v>0</v>
      </c>
      <c r="T4" s="394">
        <f>IF(U4=0,0,1)</f>
        <v>0</v>
      </c>
      <c r="U4" s="395">
        <f>IF(E4="октябрьский",N4,0)</f>
        <v>0</v>
      </c>
      <c r="V4" s="395">
        <f>IF(E4="октябрьский",P4,0)</f>
        <v>0</v>
      </c>
      <c r="W4" s="394">
        <f>IF(X4=0,0,1)</f>
        <v>0</v>
      </c>
      <c r="X4" s="396">
        <f>IF(E4="индустриальный",N4,0)</f>
        <v>0</v>
      </c>
      <c r="Y4" s="396">
        <f>IF(E4="индустриальный",P4,0)</f>
        <v>0</v>
      </c>
      <c r="Z4" s="394">
        <f>IF(AA4=0,0,1)</f>
        <v>1</v>
      </c>
      <c r="AA4" s="396">
        <f>IF(E4="первомайский",N4,0)</f>
        <v>113.6</v>
      </c>
      <c r="AB4" s="396">
        <f>IF(E4="первомайский",P4,0)</f>
        <v>10240000</v>
      </c>
      <c r="AC4" s="394">
        <f>IF(AD4=0,0,1)</f>
        <v>0</v>
      </c>
      <c r="AD4" s="396">
        <f>IF(E4="ленинский",N4,0)</f>
        <v>0</v>
      </c>
      <c r="AE4" s="396">
        <f>IF(E4="ленинский",P4,0)</f>
        <v>0</v>
      </c>
      <c r="AF4" s="389">
        <f t="shared" ref="AF4:AF35" si="0">IF(G4="центр",N4,0)</f>
        <v>113.6</v>
      </c>
      <c r="AG4" s="367">
        <f t="shared" ref="AG4:AG35" si="1">IF(G4="центр",P4,0)</f>
        <v>10240000</v>
      </c>
      <c r="AH4" s="367">
        <f>IF(AF4=0,0,1)</f>
        <v>1</v>
      </c>
      <c r="AI4" s="367">
        <f t="shared" ref="AI4:AI35" si="2">IF(G4="спальн район",N4,0)</f>
        <v>0</v>
      </c>
      <c r="AJ4" s="367">
        <f t="shared" ref="AJ4:AJ35" si="3">IF(G4="спальн район",P4,0)</f>
        <v>0</v>
      </c>
      <c r="AK4" s="372">
        <f>IF(AI4=0,0,1)</f>
        <v>0</v>
      </c>
      <c r="AL4" s="394">
        <f>IF(AM4=0,0,1)</f>
        <v>0</v>
      </c>
      <c r="AM4" s="395">
        <f>IF(L4="цоколь",N4,0)</f>
        <v>0</v>
      </c>
      <c r="AN4" s="395">
        <f>IF(L4="цоколь",P4,0)</f>
        <v>0</v>
      </c>
      <c r="AO4" s="394">
        <f>IF(AP4=0,0,1)</f>
        <v>1</v>
      </c>
      <c r="AP4" s="395">
        <f>IF(L4="1 этаж",N4,0)</f>
        <v>113.6</v>
      </c>
      <c r="AQ4" s="395">
        <f>IF(L4="1 этаж",P4,0)</f>
        <v>10240000</v>
      </c>
      <c r="AR4" s="394">
        <f>IF(AS4=0,0,1)</f>
        <v>0</v>
      </c>
      <c r="AS4" s="366">
        <f>IF(L4="2 этаж",N4,0)+IF(L4="3 этаж",N4,0)</f>
        <v>0</v>
      </c>
      <c r="AT4" s="366">
        <f>IF(L4="2 этаж",P4,0)+IF(L4="3 этаж",P4,0)</f>
        <v>0</v>
      </c>
      <c r="AU4" s="394">
        <f>IF(AV4=0,0,1)</f>
        <v>1</v>
      </c>
      <c r="AV4" s="395">
        <f>IF(M4="1 линия",N4,0)</f>
        <v>113.6</v>
      </c>
      <c r="AW4" s="395">
        <f>IF(M4="1 линия",P4,0)</f>
        <v>10240000</v>
      </c>
      <c r="AX4" s="394">
        <f>IF(AY4=0,0,1)</f>
        <v>0</v>
      </c>
      <c r="AY4" s="366">
        <f>IF(M4="внутри квартала",N4,0)</f>
        <v>0</v>
      </c>
      <c r="AZ4" s="366">
        <f>IF(M4="внутри квартала",P4,0)</f>
        <v>0</v>
      </c>
      <c r="BA4" s="394">
        <f>IF(BB4=0,0,1)</f>
        <v>1</v>
      </c>
      <c r="BB4" s="366">
        <f>IF(F4="соцгород",N4,0)</f>
        <v>113.6</v>
      </c>
      <c r="BC4" s="366">
        <f>IF(F4="соцгород",P4,0)</f>
        <v>10240000</v>
      </c>
      <c r="BD4" s="394">
        <f>IF(BE4=0,0,1)</f>
        <v>0</v>
      </c>
      <c r="BE4" s="366">
        <f>IF(F4="ст аэропорт",N4,0)</f>
        <v>0</v>
      </c>
      <c r="BF4" s="366">
        <f>IF(F4="ст аэропорт",P4,0)</f>
        <v>0</v>
      </c>
      <c r="BG4" s="394">
        <f>IF(BH4=0,0,1)</f>
        <v>0</v>
      </c>
      <c r="BH4" s="366">
        <f>IF(F4="холмы",N4,0)</f>
        <v>0</v>
      </c>
      <c r="BI4" s="366">
        <f>IF(F4="холмы",P4,0)</f>
        <v>0</v>
      </c>
      <c r="BJ4" s="394">
        <f>IF(BK4=0,0,1)</f>
        <v>0</v>
      </c>
      <c r="BK4" s="366">
        <f>IF(F4="металлург",N4,0)</f>
        <v>0</v>
      </c>
      <c r="BL4" s="366">
        <f>IF(F4="металлург",P4,0)</f>
        <v>0</v>
      </c>
      <c r="BM4" s="394">
        <f>IF(BN4=0,0,1)</f>
        <v>0</v>
      </c>
      <c r="BN4" s="366">
        <f>IF(F4="центр",N4,0)</f>
        <v>0</v>
      </c>
      <c r="BO4" s="366">
        <f>IF(F4="центр",P4,0)</f>
        <v>0</v>
      </c>
      <c r="BP4" s="394">
        <f>IF(BQ4=0,0,1)</f>
        <v>0</v>
      </c>
      <c r="BQ4" s="366">
        <f>IF(F4="пеньки",N4,0)</f>
        <v>0</v>
      </c>
      <c r="BR4" s="366">
        <f>IF(F4="пеньки",P4,0)</f>
        <v>0</v>
      </c>
      <c r="BS4" s="394">
        <f>IF(BT4=0,0,1)</f>
        <v>0</v>
      </c>
      <c r="BT4" s="366">
        <f>IF(F4="вост поселок",N4,0)</f>
        <v>0</v>
      </c>
      <c r="BU4" s="366">
        <f>IF(F4="вост поселок",P4,0)</f>
        <v>0</v>
      </c>
      <c r="BV4" s="394">
        <f>IF(BW4=0,0,1)</f>
        <v>0</v>
      </c>
      <c r="BW4" s="366">
        <f>IF(F4="культбаза",N4,0)</f>
        <v>0</v>
      </c>
      <c r="BX4" s="366">
        <f>IF(F4="культбаза",P4,0)</f>
        <v>0</v>
      </c>
      <c r="BY4" s="394">
        <f>IF(BZ4=0,0,1)</f>
        <v>0</v>
      </c>
      <c r="BZ4" s="366">
        <f>IF(F4="и закирова",N4,0)</f>
        <v>0</v>
      </c>
      <c r="CA4" s="366">
        <f>IF(F4="и закирова",P4,0)</f>
        <v>0</v>
      </c>
      <c r="CB4" s="394">
        <f>IF(CC4=0,0,1)</f>
        <v>0</v>
      </c>
      <c r="CC4" s="366">
        <f>IF(F4="строитель",N4,0)</f>
        <v>0</v>
      </c>
      <c r="CD4" s="366">
        <f>IF(F4="строитель",P4,0)</f>
        <v>0</v>
      </c>
      <c r="CE4" s="394">
        <f>IF(CF4=0,0,1)</f>
        <v>0</v>
      </c>
      <c r="CF4" s="366">
        <f>IF(I4="сдан",N4,0)</f>
        <v>0</v>
      </c>
      <c r="CG4" s="366">
        <f>IF(I4="сдан",P4,0)</f>
        <v>0</v>
      </c>
      <c r="CH4" s="394">
        <f>IF(CI4=0,0,1)</f>
        <v>1</v>
      </c>
      <c r="CI4" s="366">
        <f>IF(I4=2019,N4,0)</f>
        <v>113.6</v>
      </c>
      <c r="CJ4" s="366">
        <f>IF(I4=2019,P4,0)</f>
        <v>10240000</v>
      </c>
      <c r="CK4" s="394">
        <f>IF(CL4=0,0,1)</f>
        <v>0</v>
      </c>
      <c r="CL4" s="366">
        <f>IF(I4=2020,N4,0)</f>
        <v>0</v>
      </c>
      <c r="CM4" s="366">
        <f>IF(I4=2020,P4,0)</f>
        <v>0</v>
      </c>
      <c r="CN4" s="394">
        <f>IF(CO4=0,0,1)</f>
        <v>0</v>
      </c>
      <c r="CO4" s="366">
        <f>IF(I4=2021,N4,0)</f>
        <v>0</v>
      </c>
      <c r="CP4" s="366">
        <f>IF(I4=2021,P4,0)</f>
        <v>0</v>
      </c>
      <c r="CQ4" s="394">
        <f>IF(CR4=0,0,1)</f>
        <v>0</v>
      </c>
      <c r="CR4" s="366">
        <f>IF(I4=2022,N4,0)</f>
        <v>0</v>
      </c>
      <c r="CS4" s="366">
        <f>IF(I4=2022,P4,0)</f>
        <v>0</v>
      </c>
      <c r="CT4" s="394">
        <f>IF(CU4=0,0,1)</f>
        <v>0</v>
      </c>
      <c r="CU4" s="366">
        <f>IF(I4=2023,N4,0)</f>
        <v>0</v>
      </c>
      <c r="CV4" s="366">
        <f>IF(I4=2023,P4,0)</f>
        <v>0</v>
      </c>
      <c r="CW4" s="429"/>
      <c r="CX4" s="429"/>
      <c r="CY4" s="429"/>
      <c r="CZ4" s="429"/>
      <c r="DA4" s="429"/>
      <c r="DB4" s="429"/>
      <c r="DC4" s="429"/>
      <c r="DD4" s="429"/>
      <c r="DE4" s="429"/>
      <c r="DF4" s="429"/>
      <c r="DG4" s="429"/>
      <c r="DH4" s="429"/>
      <c r="DI4" s="429"/>
      <c r="DJ4" s="429"/>
      <c r="DK4" s="429"/>
      <c r="DL4" s="429"/>
      <c r="DM4" s="429"/>
      <c r="DN4" s="429"/>
      <c r="DO4" s="429"/>
      <c r="DP4" s="429"/>
      <c r="DQ4" s="429"/>
      <c r="DR4" s="429"/>
      <c r="DS4" s="429"/>
      <c r="DT4" s="429"/>
      <c r="DU4" s="429"/>
      <c r="DV4" s="429"/>
      <c r="DW4" s="429"/>
      <c r="DX4" s="429"/>
      <c r="DY4" s="429"/>
      <c r="DZ4" s="429"/>
      <c r="EA4" s="429"/>
      <c r="EB4" s="429"/>
      <c r="EC4" s="429"/>
      <c r="ED4" s="429"/>
      <c r="EE4" s="429"/>
      <c r="EF4" s="429"/>
      <c r="EG4" s="429"/>
      <c r="EH4" s="429"/>
      <c r="EI4" s="429"/>
      <c r="EJ4" s="429"/>
      <c r="EK4" s="429"/>
      <c r="EL4" s="429"/>
      <c r="EM4" s="429"/>
      <c r="EN4" s="429"/>
      <c r="EO4" s="429"/>
      <c r="EP4" s="429"/>
      <c r="EQ4" s="429"/>
      <c r="ER4" s="429"/>
      <c r="ES4" s="429"/>
      <c r="ET4" s="429"/>
      <c r="EU4" s="429"/>
    </row>
    <row r="5" spans="1:151" x14ac:dyDescent="0.3">
      <c r="A5" s="161">
        <v>2</v>
      </c>
      <c r="B5" s="162" t="s">
        <v>80</v>
      </c>
      <c r="C5" s="8" t="s">
        <v>67</v>
      </c>
      <c r="D5" s="11" t="s">
        <v>66</v>
      </c>
      <c r="E5" s="2" t="s">
        <v>100</v>
      </c>
      <c r="F5" s="2" t="s">
        <v>396</v>
      </c>
      <c r="G5" s="2" t="s">
        <v>18</v>
      </c>
      <c r="H5" s="10" t="s">
        <v>345</v>
      </c>
      <c r="I5" s="7">
        <v>2019</v>
      </c>
      <c r="J5" s="17" t="s">
        <v>82</v>
      </c>
      <c r="K5" s="2" t="s">
        <v>69</v>
      </c>
      <c r="L5" s="12" t="s">
        <v>375</v>
      </c>
      <c r="M5" s="2" t="s">
        <v>17</v>
      </c>
      <c r="N5" s="10">
        <v>113.7</v>
      </c>
      <c r="O5" s="32">
        <f t="shared" ref="O5:O67" si="4">P5/N5</f>
        <v>90061.565523306941</v>
      </c>
      <c r="P5" s="191">
        <v>10240000</v>
      </c>
      <c r="Q5" s="394">
        <f t="shared" ref="Q5:Q68" si="5">IF(R5=0,0,1)</f>
        <v>0</v>
      </c>
      <c r="R5" s="395">
        <f t="shared" ref="R5:R68" si="6">IF(E5="устиновский",N5,0)</f>
        <v>0</v>
      </c>
      <c r="S5" s="395">
        <f t="shared" ref="S5:S68" si="7">IF(E5="устиновский",P5,0)</f>
        <v>0</v>
      </c>
      <c r="T5" s="394">
        <f t="shared" ref="T5:T68" si="8">IF(U5=0,0,1)</f>
        <v>0</v>
      </c>
      <c r="U5" s="395">
        <f t="shared" ref="U5:U68" si="9">IF(E5="октябрьский",N5,0)</f>
        <v>0</v>
      </c>
      <c r="V5" s="395">
        <f t="shared" ref="V5:V68" si="10">IF(E5="октябрьский",P5,0)</f>
        <v>0</v>
      </c>
      <c r="W5" s="394">
        <f t="shared" ref="W5:W68" si="11">IF(X5=0,0,1)</f>
        <v>0</v>
      </c>
      <c r="X5" s="396">
        <f t="shared" ref="X5:X68" si="12">IF(E5="индустриальный",N5,0)</f>
        <v>0</v>
      </c>
      <c r="Y5" s="396">
        <f t="shared" ref="Y5:Y68" si="13">IF(E5="индустриальный",P5,0)</f>
        <v>0</v>
      </c>
      <c r="Z5" s="394">
        <f t="shared" ref="Z5:Z68" si="14">IF(AA5=0,0,1)</f>
        <v>1</v>
      </c>
      <c r="AA5" s="396">
        <f t="shared" ref="AA5:AA68" si="15">IF(E5="первомайский",N5,0)</f>
        <v>113.7</v>
      </c>
      <c r="AB5" s="396">
        <f t="shared" ref="AB5:AB68" si="16">IF(E5="первомайский",P5,0)</f>
        <v>10240000</v>
      </c>
      <c r="AC5" s="394">
        <f t="shared" ref="AC5:AC68" si="17">IF(AD5=0,0,1)</f>
        <v>0</v>
      </c>
      <c r="AD5" s="396">
        <f t="shared" ref="AD5:AD68" si="18">IF(E5="ленинский",N5,0)</f>
        <v>0</v>
      </c>
      <c r="AE5" s="396">
        <f t="shared" ref="AE5:AE68" si="19">IF(E5="ленинский",P5,0)</f>
        <v>0</v>
      </c>
      <c r="AF5" s="389">
        <f t="shared" si="0"/>
        <v>113.7</v>
      </c>
      <c r="AG5" s="367">
        <f t="shared" si="1"/>
        <v>10240000</v>
      </c>
      <c r="AH5" s="367">
        <f t="shared" ref="AH5:AH68" si="20">IF(AF5=0,0,1)</f>
        <v>1</v>
      </c>
      <c r="AI5" s="367">
        <f t="shared" si="2"/>
        <v>0</v>
      </c>
      <c r="AJ5" s="367">
        <f t="shared" si="3"/>
        <v>0</v>
      </c>
      <c r="AK5" s="372">
        <f t="shared" ref="AK5:AK68" si="21">IF(AI5=0,0,1)</f>
        <v>0</v>
      </c>
      <c r="AL5" s="394">
        <f t="shared" ref="AL5:AL68" si="22">IF(AM5=0,0,1)</f>
        <v>0</v>
      </c>
      <c r="AM5" s="395">
        <f t="shared" ref="AM5:AM68" si="23">IF(L5="цоколь",N5,0)</f>
        <v>0</v>
      </c>
      <c r="AN5" s="395">
        <f t="shared" ref="AN5:AN68" si="24">IF(L5="цоколь",P5,0)</f>
        <v>0</v>
      </c>
      <c r="AO5" s="394">
        <f t="shared" ref="AO5:AO68" si="25">IF(AP5=0,0,1)</f>
        <v>1</v>
      </c>
      <c r="AP5" s="395">
        <f t="shared" ref="AP5:AP68" si="26">IF(L5="1 этаж",N5,0)</f>
        <v>113.7</v>
      </c>
      <c r="AQ5" s="395">
        <f t="shared" ref="AQ5:AQ68" si="27">IF(L5="1 этаж",P5,0)</f>
        <v>10240000</v>
      </c>
      <c r="AR5" s="394">
        <f t="shared" ref="AR5:AR68" si="28">IF(AS5=0,0,1)</f>
        <v>0</v>
      </c>
      <c r="AS5" s="366">
        <f t="shared" ref="AS5:AS68" si="29">IF(L5="2 этаж",N5,0)+IF(L5="3 этаж",N5,0)</f>
        <v>0</v>
      </c>
      <c r="AT5" s="366">
        <f t="shared" ref="AT5:AT68" si="30">IF(L5="2 этаж",P5,0)+IF(L5="3 этаж",P5,0)</f>
        <v>0</v>
      </c>
      <c r="AU5" s="394">
        <f t="shared" ref="AU5:AU68" si="31">IF(AV5=0,0,1)</f>
        <v>1</v>
      </c>
      <c r="AV5" s="395">
        <f t="shared" ref="AV5:AV68" si="32">IF(M5="1 линия",N5,0)</f>
        <v>113.7</v>
      </c>
      <c r="AW5" s="395">
        <f t="shared" ref="AW5:AW68" si="33">IF(M5="1 линия",P5,0)</f>
        <v>10240000</v>
      </c>
      <c r="AX5" s="394">
        <f t="shared" ref="AX5:AX68" si="34">IF(AY5=0,0,1)</f>
        <v>0</v>
      </c>
      <c r="AY5" s="366">
        <f t="shared" ref="AY5:AY68" si="35">IF(M5="внутри квартала",N5,0)</f>
        <v>0</v>
      </c>
      <c r="AZ5" s="366">
        <f t="shared" ref="AZ5:AZ68" si="36">IF(M5="внутри квартала",P5,0)</f>
        <v>0</v>
      </c>
      <c r="BA5" s="394">
        <f t="shared" ref="BA5:BA68" si="37">IF(BB5=0,0,1)</f>
        <v>1</v>
      </c>
      <c r="BB5" s="366">
        <f t="shared" ref="BB5:BB6" si="38">IF(F5="соцгород",N5,0)</f>
        <v>113.7</v>
      </c>
      <c r="BC5" s="366">
        <f t="shared" ref="BC5:BC6" si="39">IF(F5="соцгород",P5,0)</f>
        <v>10240000</v>
      </c>
      <c r="BD5" s="394">
        <f>IF(BE5=0,0,1)</f>
        <v>0</v>
      </c>
      <c r="BE5" s="366">
        <f>IF(F5="ст аэропорт",N5,0)</f>
        <v>0</v>
      </c>
      <c r="BF5" s="366">
        <f>IF(F5="ст аэропорт",P5,0)</f>
        <v>0</v>
      </c>
      <c r="BG5" s="394">
        <f t="shared" ref="BG5:BG68" si="40">IF(BH5=0,0,1)</f>
        <v>0</v>
      </c>
      <c r="BH5" s="366">
        <f t="shared" ref="BH5:BH21" si="41">IF(F5="холмы",N5,0)</f>
        <v>0</v>
      </c>
      <c r="BI5" s="366">
        <f t="shared" ref="BI5:BI21" si="42">IF(F5="холмы",P5,0)</f>
        <v>0</v>
      </c>
      <c r="BJ5" s="394">
        <f t="shared" ref="BJ5:BJ68" si="43">IF(BK5=0,0,1)</f>
        <v>0</v>
      </c>
      <c r="BK5" s="366">
        <f t="shared" ref="BK5:BK68" si="44">IF(F5="металлург",N5,0)</f>
        <v>0</v>
      </c>
      <c r="BL5" s="366">
        <f t="shared" ref="BL5:BL68" si="45">IF(F5="металлург",P5,0)</f>
        <v>0</v>
      </c>
      <c r="BM5" s="394">
        <f t="shared" ref="BM5:BM68" si="46">IF(BN5=0,0,1)</f>
        <v>0</v>
      </c>
      <c r="BN5" s="366">
        <f t="shared" ref="BN5:BN68" si="47">IF(F5="центр",N5,0)</f>
        <v>0</v>
      </c>
      <c r="BO5" s="366">
        <f t="shared" ref="BO5:BO68" si="48">IF(F5="центр",P5,0)</f>
        <v>0</v>
      </c>
      <c r="BP5" s="394">
        <f t="shared" ref="BP5:BP68" si="49">IF(BQ5=0,0,1)</f>
        <v>0</v>
      </c>
      <c r="BQ5" s="366">
        <f t="shared" ref="BQ5:BQ68" si="50">IF(F5="пеньки",N5,0)</f>
        <v>0</v>
      </c>
      <c r="BR5" s="366">
        <f t="shared" ref="BR5:BR68" si="51">IF(F5="пеньки",P5,0)</f>
        <v>0</v>
      </c>
      <c r="BS5" s="394">
        <f t="shared" ref="BS5:BS68" si="52">IF(BT5=0,0,1)</f>
        <v>0</v>
      </c>
      <c r="BT5" s="366">
        <f t="shared" ref="BT5:BT68" si="53">IF(F5="вост поселок",N5,0)</f>
        <v>0</v>
      </c>
      <c r="BU5" s="366">
        <f t="shared" ref="BU5:BU68" si="54">IF(F5="вост поселок",P5,0)</f>
        <v>0</v>
      </c>
      <c r="BV5" s="394">
        <f t="shared" ref="BV5:BV68" si="55">IF(BW5=0,0,1)</f>
        <v>0</v>
      </c>
      <c r="BW5" s="366">
        <f t="shared" ref="BW5:BW68" si="56">IF(F5="культбаза",N5,0)</f>
        <v>0</v>
      </c>
      <c r="BX5" s="366">
        <f t="shared" ref="BX5:BX68" si="57">IF(F5="культбаза",P5,0)</f>
        <v>0</v>
      </c>
      <c r="BY5" s="394">
        <f t="shared" ref="BY5:BY68" si="58">IF(BZ5=0,0,1)</f>
        <v>0</v>
      </c>
      <c r="BZ5" s="366">
        <f t="shared" ref="BZ5:BZ68" si="59">IF(F5="и закирова",N5,0)</f>
        <v>0</v>
      </c>
      <c r="CA5" s="366">
        <f t="shared" ref="CA5:CA68" si="60">IF(F5="и закирова",P5,0)</f>
        <v>0</v>
      </c>
      <c r="CB5" s="394">
        <f t="shared" ref="CB5:CB68" si="61">IF(CC5=0,0,1)</f>
        <v>0</v>
      </c>
      <c r="CC5" s="366">
        <f t="shared" ref="CC5:CC68" si="62">IF(F5="строитель",N5,0)</f>
        <v>0</v>
      </c>
      <c r="CD5" s="366">
        <f t="shared" ref="CD5:CD68" si="63">IF(F5="строитель",P5,0)</f>
        <v>0</v>
      </c>
      <c r="CE5" s="394">
        <f t="shared" ref="CE5:CE68" si="64">IF(CF5=0,0,1)</f>
        <v>0</v>
      </c>
      <c r="CF5" s="366">
        <f t="shared" ref="CF5:CF68" si="65">IF(I5="сдан",N5,0)</f>
        <v>0</v>
      </c>
      <c r="CG5" s="366">
        <f t="shared" ref="CG5:CG68" si="66">IF(I5="сдан",P5,0)</f>
        <v>0</v>
      </c>
      <c r="CH5" s="394">
        <f t="shared" ref="CH5:CH68" si="67">IF(CI5=0,0,1)</f>
        <v>1</v>
      </c>
      <c r="CI5" s="366">
        <f t="shared" ref="CI5:CI68" si="68">IF(I5=2019,N5,0)</f>
        <v>113.7</v>
      </c>
      <c r="CJ5" s="366">
        <f t="shared" ref="CJ5:CJ68" si="69">IF(I5=2019,P5,0)</f>
        <v>10240000</v>
      </c>
      <c r="CK5" s="394">
        <f t="shared" ref="CK5:CK68" si="70">IF(CL5=0,0,1)</f>
        <v>0</v>
      </c>
      <c r="CL5" s="366">
        <f t="shared" ref="CL5:CL68" si="71">IF(I5=2020,N5,0)</f>
        <v>0</v>
      </c>
      <c r="CM5" s="366">
        <f t="shared" ref="CM5:CM68" si="72">IF(I5=2020,P5,0)</f>
        <v>0</v>
      </c>
      <c r="CN5" s="394">
        <f t="shared" ref="CN5:CN68" si="73">IF(CO5=0,0,1)</f>
        <v>0</v>
      </c>
      <c r="CO5" s="366">
        <f t="shared" ref="CO5:CO68" si="74">IF(I5=2021,N5,0)</f>
        <v>0</v>
      </c>
      <c r="CP5" s="366">
        <f t="shared" ref="CP5:CP68" si="75">IF(I5=2021,P5,0)</f>
        <v>0</v>
      </c>
      <c r="CQ5" s="394">
        <f t="shared" ref="CQ5:CQ68" si="76">IF(CR5=0,0,1)</f>
        <v>0</v>
      </c>
      <c r="CR5" s="366">
        <f t="shared" ref="CR5:CR68" si="77">IF(I5=2022,N5,0)</f>
        <v>0</v>
      </c>
      <c r="CS5" s="366">
        <f t="shared" ref="CS5:CS68" si="78">IF(I5=2022,P5,0)</f>
        <v>0</v>
      </c>
      <c r="CT5" s="394">
        <f t="shared" ref="CT5:CT68" si="79">IF(CU5=0,0,1)</f>
        <v>0</v>
      </c>
      <c r="CU5" s="366">
        <f t="shared" ref="CU5:CU68" si="80">IF(I5=2023,N5,0)</f>
        <v>0</v>
      </c>
      <c r="CV5" s="366">
        <f t="shared" ref="CV5:CV68" si="81">IF(I5=2023,P5,0)</f>
        <v>0</v>
      </c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9"/>
      <c r="DJ5" s="429"/>
      <c r="DK5" s="429"/>
      <c r="DL5" s="429"/>
      <c r="DM5" s="429"/>
      <c r="DN5" s="429"/>
      <c r="DO5" s="429"/>
      <c r="DP5" s="429"/>
      <c r="DQ5" s="429"/>
      <c r="DR5" s="429"/>
      <c r="DS5" s="429"/>
      <c r="DT5" s="429"/>
      <c r="DU5" s="429"/>
      <c r="DV5" s="429"/>
      <c r="DW5" s="429"/>
      <c r="DX5" s="429"/>
      <c r="DY5" s="429"/>
      <c r="DZ5" s="429"/>
      <c r="EA5" s="429"/>
      <c r="EB5" s="429"/>
      <c r="EC5" s="429"/>
      <c r="ED5" s="429"/>
      <c r="EE5" s="429"/>
      <c r="EF5" s="429"/>
      <c r="EG5" s="429"/>
      <c r="EH5" s="429"/>
      <c r="EI5" s="429"/>
      <c r="EJ5" s="429"/>
      <c r="EK5" s="429"/>
      <c r="EL5" s="429"/>
      <c r="EM5" s="429"/>
      <c r="EN5" s="429"/>
      <c r="EO5" s="429"/>
      <c r="EP5" s="429"/>
      <c r="EQ5" s="429"/>
      <c r="ER5" s="429"/>
      <c r="ES5" s="429"/>
      <c r="ET5" s="429"/>
      <c r="EU5" s="429"/>
    </row>
    <row r="6" spans="1:151" x14ac:dyDescent="0.3">
      <c r="A6" s="161">
        <v>3</v>
      </c>
      <c r="B6" s="162" t="s">
        <v>80</v>
      </c>
      <c r="C6" s="8" t="s">
        <v>67</v>
      </c>
      <c r="D6" s="11" t="s">
        <v>66</v>
      </c>
      <c r="E6" s="2" t="s">
        <v>100</v>
      </c>
      <c r="F6" s="2" t="s">
        <v>396</v>
      </c>
      <c r="G6" s="2" t="s">
        <v>18</v>
      </c>
      <c r="H6" s="10" t="s">
        <v>345</v>
      </c>
      <c r="I6" s="7">
        <v>2019</v>
      </c>
      <c r="J6" s="17" t="s">
        <v>82</v>
      </c>
      <c r="K6" s="2" t="s">
        <v>70</v>
      </c>
      <c r="L6" s="12" t="s">
        <v>375</v>
      </c>
      <c r="M6" s="2" t="s">
        <v>17</v>
      </c>
      <c r="N6" s="10">
        <v>67.900000000000006</v>
      </c>
      <c r="O6" s="32">
        <f t="shared" si="4"/>
        <v>99999.999999999985</v>
      </c>
      <c r="P6" s="191">
        <v>6790000</v>
      </c>
      <c r="Q6" s="394">
        <f t="shared" si="5"/>
        <v>0</v>
      </c>
      <c r="R6" s="395">
        <f t="shared" si="6"/>
        <v>0</v>
      </c>
      <c r="S6" s="395">
        <f t="shared" si="7"/>
        <v>0</v>
      </c>
      <c r="T6" s="394">
        <f t="shared" si="8"/>
        <v>0</v>
      </c>
      <c r="U6" s="395">
        <f t="shared" si="9"/>
        <v>0</v>
      </c>
      <c r="V6" s="395">
        <f t="shared" si="10"/>
        <v>0</v>
      </c>
      <c r="W6" s="394">
        <f t="shared" si="11"/>
        <v>0</v>
      </c>
      <c r="X6" s="396">
        <f t="shared" si="12"/>
        <v>0</v>
      </c>
      <c r="Y6" s="396">
        <f t="shared" si="13"/>
        <v>0</v>
      </c>
      <c r="Z6" s="394">
        <f t="shared" si="14"/>
        <v>1</v>
      </c>
      <c r="AA6" s="396">
        <f t="shared" si="15"/>
        <v>67.900000000000006</v>
      </c>
      <c r="AB6" s="396">
        <f t="shared" si="16"/>
        <v>6790000</v>
      </c>
      <c r="AC6" s="394">
        <f t="shared" si="17"/>
        <v>0</v>
      </c>
      <c r="AD6" s="396">
        <f t="shared" si="18"/>
        <v>0</v>
      </c>
      <c r="AE6" s="396">
        <f t="shared" si="19"/>
        <v>0</v>
      </c>
      <c r="AF6" s="389">
        <f t="shared" si="0"/>
        <v>67.900000000000006</v>
      </c>
      <c r="AG6" s="367">
        <f t="shared" si="1"/>
        <v>6790000</v>
      </c>
      <c r="AH6" s="367">
        <f t="shared" si="20"/>
        <v>1</v>
      </c>
      <c r="AI6" s="367">
        <f t="shared" si="2"/>
        <v>0</v>
      </c>
      <c r="AJ6" s="367">
        <f t="shared" si="3"/>
        <v>0</v>
      </c>
      <c r="AK6" s="372">
        <f t="shared" si="21"/>
        <v>0</v>
      </c>
      <c r="AL6" s="394">
        <f t="shared" si="22"/>
        <v>0</v>
      </c>
      <c r="AM6" s="395">
        <f t="shared" si="23"/>
        <v>0</v>
      </c>
      <c r="AN6" s="395">
        <f t="shared" si="24"/>
        <v>0</v>
      </c>
      <c r="AO6" s="394">
        <f t="shared" si="25"/>
        <v>1</v>
      </c>
      <c r="AP6" s="395">
        <f t="shared" si="26"/>
        <v>67.900000000000006</v>
      </c>
      <c r="AQ6" s="395">
        <f t="shared" si="27"/>
        <v>6790000</v>
      </c>
      <c r="AR6" s="394">
        <f t="shared" si="28"/>
        <v>0</v>
      </c>
      <c r="AS6" s="366">
        <f t="shared" si="29"/>
        <v>0</v>
      </c>
      <c r="AT6" s="366">
        <f t="shared" si="30"/>
        <v>0</v>
      </c>
      <c r="AU6" s="394">
        <f t="shared" si="31"/>
        <v>1</v>
      </c>
      <c r="AV6" s="395">
        <f t="shared" si="32"/>
        <v>67.900000000000006</v>
      </c>
      <c r="AW6" s="395">
        <f t="shared" si="33"/>
        <v>6790000</v>
      </c>
      <c r="AX6" s="394">
        <f t="shared" si="34"/>
        <v>0</v>
      </c>
      <c r="AY6" s="366">
        <f t="shared" si="35"/>
        <v>0</v>
      </c>
      <c r="AZ6" s="366">
        <f t="shared" si="36"/>
        <v>0</v>
      </c>
      <c r="BA6" s="394">
        <f t="shared" si="37"/>
        <v>1</v>
      </c>
      <c r="BB6" s="366">
        <f t="shared" si="38"/>
        <v>67.900000000000006</v>
      </c>
      <c r="BC6" s="366">
        <f t="shared" si="39"/>
        <v>6790000</v>
      </c>
      <c r="BD6" s="394">
        <f t="shared" ref="BD6:BD69" si="82">IF(BE6=0,0,1)</f>
        <v>0</v>
      </c>
      <c r="BE6" s="366">
        <f t="shared" ref="BE6:BE20" si="83">IF(F6="ст аэропорт",N6,0)</f>
        <v>0</v>
      </c>
      <c r="BF6" s="366">
        <f t="shared" ref="BF6:BF20" si="84">IF(F6="ст аэропорт",P6,0)</f>
        <v>0</v>
      </c>
      <c r="BG6" s="394">
        <f t="shared" si="40"/>
        <v>0</v>
      </c>
      <c r="BH6" s="366">
        <f t="shared" si="41"/>
        <v>0</v>
      </c>
      <c r="BI6" s="366">
        <f t="shared" si="42"/>
        <v>0</v>
      </c>
      <c r="BJ6" s="394">
        <f t="shared" si="43"/>
        <v>0</v>
      </c>
      <c r="BK6" s="366">
        <f t="shared" si="44"/>
        <v>0</v>
      </c>
      <c r="BL6" s="366">
        <f t="shared" si="45"/>
        <v>0</v>
      </c>
      <c r="BM6" s="394">
        <f t="shared" si="46"/>
        <v>0</v>
      </c>
      <c r="BN6" s="366">
        <f t="shared" si="47"/>
        <v>0</v>
      </c>
      <c r="BO6" s="366">
        <f t="shared" si="48"/>
        <v>0</v>
      </c>
      <c r="BP6" s="394">
        <f t="shared" si="49"/>
        <v>0</v>
      </c>
      <c r="BQ6" s="366">
        <f t="shared" si="50"/>
        <v>0</v>
      </c>
      <c r="BR6" s="366">
        <f t="shared" si="51"/>
        <v>0</v>
      </c>
      <c r="BS6" s="394">
        <f t="shared" si="52"/>
        <v>0</v>
      </c>
      <c r="BT6" s="366">
        <f t="shared" si="53"/>
        <v>0</v>
      </c>
      <c r="BU6" s="366">
        <f t="shared" si="54"/>
        <v>0</v>
      </c>
      <c r="BV6" s="394">
        <f t="shared" si="55"/>
        <v>0</v>
      </c>
      <c r="BW6" s="366">
        <f t="shared" si="56"/>
        <v>0</v>
      </c>
      <c r="BX6" s="366">
        <f t="shared" si="57"/>
        <v>0</v>
      </c>
      <c r="BY6" s="394">
        <f t="shared" si="58"/>
        <v>0</v>
      </c>
      <c r="BZ6" s="366">
        <f t="shared" si="59"/>
        <v>0</v>
      </c>
      <c r="CA6" s="366">
        <f t="shared" si="60"/>
        <v>0</v>
      </c>
      <c r="CB6" s="394">
        <f t="shared" si="61"/>
        <v>0</v>
      </c>
      <c r="CC6" s="366">
        <f t="shared" si="62"/>
        <v>0</v>
      </c>
      <c r="CD6" s="366">
        <f t="shared" si="63"/>
        <v>0</v>
      </c>
      <c r="CE6" s="394">
        <f t="shared" si="64"/>
        <v>0</v>
      </c>
      <c r="CF6" s="366">
        <f t="shared" si="65"/>
        <v>0</v>
      </c>
      <c r="CG6" s="366">
        <f t="shared" si="66"/>
        <v>0</v>
      </c>
      <c r="CH6" s="394">
        <f t="shared" si="67"/>
        <v>1</v>
      </c>
      <c r="CI6" s="366">
        <f t="shared" si="68"/>
        <v>67.900000000000006</v>
      </c>
      <c r="CJ6" s="366">
        <f t="shared" si="69"/>
        <v>6790000</v>
      </c>
      <c r="CK6" s="394">
        <f t="shared" si="70"/>
        <v>0</v>
      </c>
      <c r="CL6" s="366">
        <f t="shared" si="71"/>
        <v>0</v>
      </c>
      <c r="CM6" s="366">
        <f t="shared" si="72"/>
        <v>0</v>
      </c>
      <c r="CN6" s="394">
        <f t="shared" si="73"/>
        <v>0</v>
      </c>
      <c r="CO6" s="366">
        <f t="shared" si="74"/>
        <v>0</v>
      </c>
      <c r="CP6" s="366">
        <f t="shared" si="75"/>
        <v>0</v>
      </c>
      <c r="CQ6" s="394">
        <f t="shared" si="76"/>
        <v>0</v>
      </c>
      <c r="CR6" s="366">
        <f t="shared" si="77"/>
        <v>0</v>
      </c>
      <c r="CS6" s="366">
        <f t="shared" si="78"/>
        <v>0</v>
      </c>
      <c r="CT6" s="394">
        <f t="shared" si="79"/>
        <v>0</v>
      </c>
      <c r="CU6" s="366">
        <f t="shared" si="80"/>
        <v>0</v>
      </c>
      <c r="CV6" s="366">
        <f t="shared" si="81"/>
        <v>0</v>
      </c>
      <c r="CW6" s="429"/>
      <c r="CX6" s="429"/>
      <c r="CY6" s="429"/>
      <c r="CZ6" s="429"/>
      <c r="DA6" s="429"/>
      <c r="DB6" s="429"/>
      <c r="DC6" s="429"/>
      <c r="DD6" s="429"/>
      <c r="DE6" s="429"/>
      <c r="DF6" s="429"/>
      <c r="DG6" s="429"/>
      <c r="DH6" s="429"/>
      <c r="DI6" s="429"/>
      <c r="DJ6" s="429"/>
      <c r="DK6" s="429"/>
      <c r="DL6" s="429"/>
      <c r="DM6" s="429"/>
      <c r="DN6" s="429"/>
      <c r="DO6" s="429"/>
      <c r="DP6" s="429"/>
      <c r="DQ6" s="429"/>
      <c r="DR6" s="429"/>
      <c r="DS6" s="429"/>
      <c r="DT6" s="429"/>
      <c r="DU6" s="429"/>
      <c r="DV6" s="429"/>
      <c r="DW6" s="429"/>
      <c r="DX6" s="429"/>
      <c r="DY6" s="429"/>
      <c r="DZ6" s="429"/>
      <c r="EA6" s="429"/>
      <c r="EB6" s="429"/>
      <c r="EC6" s="429"/>
      <c r="ED6" s="429"/>
      <c r="EE6" s="429"/>
      <c r="EF6" s="429"/>
      <c r="EG6" s="429"/>
      <c r="EH6" s="429"/>
      <c r="EI6" s="429"/>
      <c r="EJ6" s="429"/>
      <c r="EK6" s="429"/>
      <c r="EL6" s="429"/>
      <c r="EM6" s="429"/>
      <c r="EN6" s="429"/>
      <c r="EO6" s="429"/>
      <c r="EP6" s="429"/>
      <c r="EQ6" s="429"/>
      <c r="ER6" s="429"/>
      <c r="ES6" s="429"/>
      <c r="ET6" s="429"/>
      <c r="EU6" s="429"/>
    </row>
    <row r="7" spans="1:151" x14ac:dyDescent="0.3">
      <c r="A7" s="161">
        <v>4</v>
      </c>
      <c r="B7" s="162" t="s">
        <v>80</v>
      </c>
      <c r="C7" s="2" t="s">
        <v>71</v>
      </c>
      <c r="D7" s="12" t="s">
        <v>42</v>
      </c>
      <c r="E7" s="2" t="s">
        <v>101</v>
      </c>
      <c r="F7" s="2" t="s">
        <v>397</v>
      </c>
      <c r="G7" s="2" t="s">
        <v>94</v>
      </c>
      <c r="H7" s="10"/>
      <c r="I7" s="10" t="s">
        <v>62</v>
      </c>
      <c r="J7" s="6" t="s">
        <v>83</v>
      </c>
      <c r="K7" s="2" t="s">
        <v>63</v>
      </c>
      <c r="L7" s="12" t="s">
        <v>375</v>
      </c>
      <c r="M7" s="2" t="s">
        <v>17</v>
      </c>
      <c r="N7" s="10">
        <v>105.84</v>
      </c>
      <c r="O7" s="32">
        <f t="shared" si="4"/>
        <v>46296.296296296292</v>
      </c>
      <c r="P7" s="191">
        <v>4900000</v>
      </c>
      <c r="Q7" s="394">
        <f t="shared" si="5"/>
        <v>1</v>
      </c>
      <c r="R7" s="395">
        <f t="shared" si="6"/>
        <v>105.84</v>
      </c>
      <c r="S7" s="395">
        <f t="shared" si="7"/>
        <v>4900000</v>
      </c>
      <c r="T7" s="394">
        <f t="shared" si="8"/>
        <v>0</v>
      </c>
      <c r="U7" s="395">
        <f t="shared" si="9"/>
        <v>0</v>
      </c>
      <c r="V7" s="395">
        <f t="shared" si="10"/>
        <v>0</v>
      </c>
      <c r="W7" s="394">
        <f t="shared" si="11"/>
        <v>0</v>
      </c>
      <c r="X7" s="396">
        <f t="shared" si="12"/>
        <v>0</v>
      </c>
      <c r="Y7" s="396">
        <f t="shared" si="13"/>
        <v>0</v>
      </c>
      <c r="Z7" s="394">
        <f t="shared" si="14"/>
        <v>0</v>
      </c>
      <c r="AA7" s="396">
        <f t="shared" si="15"/>
        <v>0</v>
      </c>
      <c r="AB7" s="396">
        <f t="shared" si="16"/>
        <v>0</v>
      </c>
      <c r="AC7" s="394">
        <f t="shared" si="17"/>
        <v>0</v>
      </c>
      <c r="AD7" s="396">
        <f t="shared" si="18"/>
        <v>0</v>
      </c>
      <c r="AE7" s="396">
        <f t="shared" si="19"/>
        <v>0</v>
      </c>
      <c r="AF7" s="389">
        <f t="shared" si="0"/>
        <v>0</v>
      </c>
      <c r="AG7" s="367">
        <f t="shared" si="1"/>
        <v>0</v>
      </c>
      <c r="AH7" s="367">
        <f t="shared" si="20"/>
        <v>0</v>
      </c>
      <c r="AI7" s="367">
        <f t="shared" si="2"/>
        <v>105.84</v>
      </c>
      <c r="AJ7" s="367">
        <f t="shared" si="3"/>
        <v>4900000</v>
      </c>
      <c r="AK7" s="372">
        <f t="shared" si="21"/>
        <v>1</v>
      </c>
      <c r="AL7" s="394">
        <f t="shared" si="22"/>
        <v>0</v>
      </c>
      <c r="AM7" s="395">
        <f t="shared" si="23"/>
        <v>0</v>
      </c>
      <c r="AN7" s="395">
        <f t="shared" si="24"/>
        <v>0</v>
      </c>
      <c r="AO7" s="394">
        <f t="shared" si="25"/>
        <v>1</v>
      </c>
      <c r="AP7" s="395">
        <f t="shared" si="26"/>
        <v>105.84</v>
      </c>
      <c r="AQ7" s="395">
        <f t="shared" si="27"/>
        <v>4900000</v>
      </c>
      <c r="AR7" s="394">
        <f t="shared" si="28"/>
        <v>0</v>
      </c>
      <c r="AS7" s="366">
        <f t="shared" si="29"/>
        <v>0</v>
      </c>
      <c r="AT7" s="366">
        <f t="shared" si="30"/>
        <v>0</v>
      </c>
      <c r="AU7" s="394">
        <f t="shared" si="31"/>
        <v>1</v>
      </c>
      <c r="AV7" s="395">
        <f t="shared" si="32"/>
        <v>105.84</v>
      </c>
      <c r="AW7" s="395">
        <f t="shared" si="33"/>
        <v>4900000</v>
      </c>
      <c r="AX7" s="394">
        <f t="shared" si="34"/>
        <v>0</v>
      </c>
      <c r="AY7" s="366">
        <f t="shared" si="35"/>
        <v>0</v>
      </c>
      <c r="AZ7" s="366">
        <f t="shared" si="36"/>
        <v>0</v>
      </c>
      <c r="BA7" s="394">
        <f t="shared" si="37"/>
        <v>0</v>
      </c>
      <c r="BB7" s="366">
        <f t="shared" ref="BB7:BB70" si="85">IF(F7="соцгород",N7,0)</f>
        <v>0</v>
      </c>
      <c r="BC7" s="366">
        <f t="shared" ref="BC7:BC70" si="86">IF(F7="соцгород",P7,0)</f>
        <v>0</v>
      </c>
      <c r="BD7" s="394">
        <f t="shared" si="82"/>
        <v>1</v>
      </c>
      <c r="BE7" s="366">
        <f t="shared" si="83"/>
        <v>105.84</v>
      </c>
      <c r="BF7" s="366">
        <f t="shared" si="84"/>
        <v>4900000</v>
      </c>
      <c r="BG7" s="394">
        <f t="shared" si="40"/>
        <v>0</v>
      </c>
      <c r="BH7" s="366">
        <f t="shared" si="41"/>
        <v>0</v>
      </c>
      <c r="BI7" s="366">
        <f t="shared" si="42"/>
        <v>0</v>
      </c>
      <c r="BJ7" s="394">
        <f t="shared" si="43"/>
        <v>0</v>
      </c>
      <c r="BK7" s="366">
        <f t="shared" si="44"/>
        <v>0</v>
      </c>
      <c r="BL7" s="366">
        <f t="shared" si="45"/>
        <v>0</v>
      </c>
      <c r="BM7" s="394">
        <f t="shared" si="46"/>
        <v>0</v>
      </c>
      <c r="BN7" s="366">
        <f t="shared" si="47"/>
        <v>0</v>
      </c>
      <c r="BO7" s="366">
        <f t="shared" si="48"/>
        <v>0</v>
      </c>
      <c r="BP7" s="394">
        <f t="shared" si="49"/>
        <v>0</v>
      </c>
      <c r="BQ7" s="366">
        <f t="shared" si="50"/>
        <v>0</v>
      </c>
      <c r="BR7" s="366">
        <f t="shared" si="51"/>
        <v>0</v>
      </c>
      <c r="BS7" s="394">
        <f t="shared" si="52"/>
        <v>0</v>
      </c>
      <c r="BT7" s="366">
        <f t="shared" si="53"/>
        <v>0</v>
      </c>
      <c r="BU7" s="366">
        <f t="shared" si="54"/>
        <v>0</v>
      </c>
      <c r="BV7" s="394">
        <f t="shared" si="55"/>
        <v>0</v>
      </c>
      <c r="BW7" s="366">
        <f t="shared" si="56"/>
        <v>0</v>
      </c>
      <c r="BX7" s="366">
        <f t="shared" si="57"/>
        <v>0</v>
      </c>
      <c r="BY7" s="394">
        <f t="shared" si="58"/>
        <v>0</v>
      </c>
      <c r="BZ7" s="366">
        <f t="shared" si="59"/>
        <v>0</v>
      </c>
      <c r="CA7" s="366">
        <f t="shared" si="60"/>
        <v>0</v>
      </c>
      <c r="CB7" s="394">
        <f t="shared" si="61"/>
        <v>0</v>
      </c>
      <c r="CC7" s="366">
        <f t="shared" si="62"/>
        <v>0</v>
      </c>
      <c r="CD7" s="366">
        <f t="shared" si="63"/>
        <v>0</v>
      </c>
      <c r="CE7" s="394">
        <f t="shared" si="64"/>
        <v>1</v>
      </c>
      <c r="CF7" s="366">
        <f t="shared" si="65"/>
        <v>105.84</v>
      </c>
      <c r="CG7" s="366">
        <f t="shared" si="66"/>
        <v>4900000</v>
      </c>
      <c r="CH7" s="394">
        <f t="shared" si="67"/>
        <v>0</v>
      </c>
      <c r="CI7" s="366">
        <f t="shared" si="68"/>
        <v>0</v>
      </c>
      <c r="CJ7" s="366">
        <f t="shared" si="69"/>
        <v>0</v>
      </c>
      <c r="CK7" s="394">
        <f t="shared" si="70"/>
        <v>0</v>
      </c>
      <c r="CL7" s="366">
        <f t="shared" si="71"/>
        <v>0</v>
      </c>
      <c r="CM7" s="366">
        <f t="shared" si="72"/>
        <v>0</v>
      </c>
      <c r="CN7" s="394">
        <f t="shared" si="73"/>
        <v>0</v>
      </c>
      <c r="CO7" s="366">
        <f t="shared" si="74"/>
        <v>0</v>
      </c>
      <c r="CP7" s="366">
        <f t="shared" si="75"/>
        <v>0</v>
      </c>
      <c r="CQ7" s="394">
        <f t="shared" si="76"/>
        <v>0</v>
      </c>
      <c r="CR7" s="366">
        <f t="shared" si="77"/>
        <v>0</v>
      </c>
      <c r="CS7" s="366">
        <f t="shared" si="78"/>
        <v>0</v>
      </c>
      <c r="CT7" s="394">
        <f t="shared" si="79"/>
        <v>0</v>
      </c>
      <c r="CU7" s="366">
        <f t="shared" si="80"/>
        <v>0</v>
      </c>
      <c r="CV7" s="366">
        <f t="shared" si="81"/>
        <v>0</v>
      </c>
      <c r="CW7" s="429"/>
      <c r="CX7" s="429"/>
      <c r="CY7" s="429"/>
      <c r="CZ7" s="429"/>
      <c r="DA7" s="429"/>
      <c r="DB7" s="429"/>
      <c r="DC7" s="429"/>
      <c r="DD7" s="429"/>
      <c r="DE7" s="429"/>
      <c r="DF7" s="429"/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429"/>
      <c r="DR7" s="429"/>
      <c r="DS7" s="429"/>
      <c r="DT7" s="429"/>
      <c r="DU7" s="429"/>
      <c r="DV7" s="429"/>
      <c r="DW7" s="429"/>
      <c r="DX7" s="429"/>
      <c r="DY7" s="429"/>
      <c r="DZ7" s="429"/>
      <c r="EA7" s="429"/>
      <c r="EB7" s="429"/>
      <c r="EC7" s="429"/>
      <c r="ED7" s="429"/>
      <c r="EE7" s="429"/>
      <c r="EF7" s="429"/>
      <c r="EG7" s="429"/>
      <c r="EH7" s="429"/>
      <c r="EI7" s="429"/>
      <c r="EJ7" s="429"/>
      <c r="EK7" s="429"/>
      <c r="EL7" s="429"/>
      <c r="EM7" s="429"/>
      <c r="EN7" s="429"/>
      <c r="EO7" s="429"/>
      <c r="EP7" s="429"/>
      <c r="EQ7" s="429"/>
      <c r="ER7" s="429"/>
      <c r="ES7" s="429"/>
      <c r="ET7" s="429"/>
      <c r="EU7" s="429"/>
    </row>
    <row r="8" spans="1:151" x14ac:dyDescent="0.3">
      <c r="A8" s="161">
        <v>5</v>
      </c>
      <c r="B8" s="162" t="s">
        <v>80</v>
      </c>
      <c r="C8" s="2" t="s">
        <v>71</v>
      </c>
      <c r="D8" s="12" t="s">
        <v>42</v>
      </c>
      <c r="E8" s="2" t="s">
        <v>101</v>
      </c>
      <c r="F8" s="2" t="s">
        <v>397</v>
      </c>
      <c r="G8" s="2" t="s">
        <v>94</v>
      </c>
      <c r="H8" s="10"/>
      <c r="I8" s="10" t="s">
        <v>62</v>
      </c>
      <c r="J8" s="6" t="s">
        <v>83</v>
      </c>
      <c r="K8" s="2" t="s">
        <v>64</v>
      </c>
      <c r="L8" s="12" t="s">
        <v>375</v>
      </c>
      <c r="M8" s="2" t="s">
        <v>17</v>
      </c>
      <c r="N8" s="10">
        <v>163.47999999999999</v>
      </c>
      <c r="O8" s="32">
        <f t="shared" si="4"/>
        <v>45999.510643503796</v>
      </c>
      <c r="P8" s="191">
        <v>7520000</v>
      </c>
      <c r="Q8" s="394">
        <f t="shared" si="5"/>
        <v>1</v>
      </c>
      <c r="R8" s="395">
        <f t="shared" si="6"/>
        <v>163.47999999999999</v>
      </c>
      <c r="S8" s="395">
        <f t="shared" si="7"/>
        <v>7520000</v>
      </c>
      <c r="T8" s="394">
        <f t="shared" si="8"/>
        <v>0</v>
      </c>
      <c r="U8" s="395">
        <f t="shared" si="9"/>
        <v>0</v>
      </c>
      <c r="V8" s="395">
        <f t="shared" si="10"/>
        <v>0</v>
      </c>
      <c r="W8" s="394">
        <f t="shared" si="11"/>
        <v>0</v>
      </c>
      <c r="X8" s="396">
        <f t="shared" si="12"/>
        <v>0</v>
      </c>
      <c r="Y8" s="396">
        <f t="shared" si="13"/>
        <v>0</v>
      </c>
      <c r="Z8" s="394">
        <f t="shared" si="14"/>
        <v>0</v>
      </c>
      <c r="AA8" s="396">
        <f t="shared" si="15"/>
        <v>0</v>
      </c>
      <c r="AB8" s="396">
        <f t="shared" si="16"/>
        <v>0</v>
      </c>
      <c r="AC8" s="394">
        <f t="shared" si="17"/>
        <v>0</v>
      </c>
      <c r="AD8" s="396">
        <f t="shared" si="18"/>
        <v>0</v>
      </c>
      <c r="AE8" s="396">
        <f t="shared" si="19"/>
        <v>0</v>
      </c>
      <c r="AF8" s="389">
        <f t="shared" si="0"/>
        <v>0</v>
      </c>
      <c r="AG8" s="367">
        <f t="shared" si="1"/>
        <v>0</v>
      </c>
      <c r="AH8" s="367">
        <f t="shared" si="20"/>
        <v>0</v>
      </c>
      <c r="AI8" s="367">
        <f t="shared" si="2"/>
        <v>163.47999999999999</v>
      </c>
      <c r="AJ8" s="367">
        <f t="shared" si="3"/>
        <v>7520000</v>
      </c>
      <c r="AK8" s="372">
        <f t="shared" si="21"/>
        <v>1</v>
      </c>
      <c r="AL8" s="394">
        <f t="shared" si="22"/>
        <v>0</v>
      </c>
      <c r="AM8" s="395">
        <f t="shared" si="23"/>
        <v>0</v>
      </c>
      <c r="AN8" s="395">
        <f t="shared" si="24"/>
        <v>0</v>
      </c>
      <c r="AO8" s="394">
        <f t="shared" si="25"/>
        <v>1</v>
      </c>
      <c r="AP8" s="395">
        <f t="shared" si="26"/>
        <v>163.47999999999999</v>
      </c>
      <c r="AQ8" s="395">
        <f t="shared" si="27"/>
        <v>7520000</v>
      </c>
      <c r="AR8" s="394">
        <f t="shared" si="28"/>
        <v>0</v>
      </c>
      <c r="AS8" s="366">
        <f t="shared" si="29"/>
        <v>0</v>
      </c>
      <c r="AT8" s="366">
        <f t="shared" si="30"/>
        <v>0</v>
      </c>
      <c r="AU8" s="394">
        <f t="shared" si="31"/>
        <v>1</v>
      </c>
      <c r="AV8" s="395">
        <f t="shared" si="32"/>
        <v>163.47999999999999</v>
      </c>
      <c r="AW8" s="395">
        <f t="shared" si="33"/>
        <v>7520000</v>
      </c>
      <c r="AX8" s="394">
        <f t="shared" si="34"/>
        <v>0</v>
      </c>
      <c r="AY8" s="366">
        <f t="shared" si="35"/>
        <v>0</v>
      </c>
      <c r="AZ8" s="366">
        <f t="shared" si="36"/>
        <v>0</v>
      </c>
      <c r="BA8" s="394">
        <f t="shared" si="37"/>
        <v>0</v>
      </c>
      <c r="BB8" s="366">
        <f t="shared" si="85"/>
        <v>0</v>
      </c>
      <c r="BC8" s="366">
        <f t="shared" si="86"/>
        <v>0</v>
      </c>
      <c r="BD8" s="394">
        <f t="shared" si="82"/>
        <v>1</v>
      </c>
      <c r="BE8" s="366">
        <f t="shared" si="83"/>
        <v>163.47999999999999</v>
      </c>
      <c r="BF8" s="366">
        <f t="shared" si="84"/>
        <v>7520000</v>
      </c>
      <c r="BG8" s="394">
        <f t="shared" si="40"/>
        <v>0</v>
      </c>
      <c r="BH8" s="366">
        <f t="shared" si="41"/>
        <v>0</v>
      </c>
      <c r="BI8" s="366">
        <f t="shared" si="42"/>
        <v>0</v>
      </c>
      <c r="BJ8" s="394">
        <f t="shared" si="43"/>
        <v>0</v>
      </c>
      <c r="BK8" s="366">
        <f t="shared" si="44"/>
        <v>0</v>
      </c>
      <c r="BL8" s="366">
        <f t="shared" si="45"/>
        <v>0</v>
      </c>
      <c r="BM8" s="394">
        <f t="shared" si="46"/>
        <v>0</v>
      </c>
      <c r="BN8" s="366">
        <f t="shared" si="47"/>
        <v>0</v>
      </c>
      <c r="BO8" s="366">
        <f t="shared" si="48"/>
        <v>0</v>
      </c>
      <c r="BP8" s="394">
        <f t="shared" si="49"/>
        <v>0</v>
      </c>
      <c r="BQ8" s="366">
        <f t="shared" si="50"/>
        <v>0</v>
      </c>
      <c r="BR8" s="366">
        <f t="shared" si="51"/>
        <v>0</v>
      </c>
      <c r="BS8" s="394">
        <f t="shared" si="52"/>
        <v>0</v>
      </c>
      <c r="BT8" s="366">
        <f t="shared" si="53"/>
        <v>0</v>
      </c>
      <c r="BU8" s="366">
        <f t="shared" si="54"/>
        <v>0</v>
      </c>
      <c r="BV8" s="394">
        <f t="shared" si="55"/>
        <v>0</v>
      </c>
      <c r="BW8" s="366">
        <f t="shared" si="56"/>
        <v>0</v>
      </c>
      <c r="BX8" s="366">
        <f t="shared" si="57"/>
        <v>0</v>
      </c>
      <c r="BY8" s="394">
        <f t="shared" si="58"/>
        <v>0</v>
      </c>
      <c r="BZ8" s="366">
        <f t="shared" si="59"/>
        <v>0</v>
      </c>
      <c r="CA8" s="366">
        <f t="shared" si="60"/>
        <v>0</v>
      </c>
      <c r="CB8" s="394">
        <f t="shared" si="61"/>
        <v>0</v>
      </c>
      <c r="CC8" s="366">
        <f t="shared" si="62"/>
        <v>0</v>
      </c>
      <c r="CD8" s="366">
        <f t="shared" si="63"/>
        <v>0</v>
      </c>
      <c r="CE8" s="394">
        <f t="shared" si="64"/>
        <v>1</v>
      </c>
      <c r="CF8" s="366">
        <f t="shared" si="65"/>
        <v>163.47999999999999</v>
      </c>
      <c r="CG8" s="366">
        <f t="shared" si="66"/>
        <v>7520000</v>
      </c>
      <c r="CH8" s="394">
        <f t="shared" si="67"/>
        <v>0</v>
      </c>
      <c r="CI8" s="366">
        <f t="shared" si="68"/>
        <v>0</v>
      </c>
      <c r="CJ8" s="366">
        <f t="shared" si="69"/>
        <v>0</v>
      </c>
      <c r="CK8" s="394">
        <f t="shared" si="70"/>
        <v>0</v>
      </c>
      <c r="CL8" s="366">
        <f t="shared" si="71"/>
        <v>0</v>
      </c>
      <c r="CM8" s="366">
        <f t="shared" si="72"/>
        <v>0</v>
      </c>
      <c r="CN8" s="394">
        <f t="shared" si="73"/>
        <v>0</v>
      </c>
      <c r="CO8" s="366">
        <f t="shared" si="74"/>
        <v>0</v>
      </c>
      <c r="CP8" s="366">
        <f t="shared" si="75"/>
        <v>0</v>
      </c>
      <c r="CQ8" s="394">
        <f t="shared" si="76"/>
        <v>0</v>
      </c>
      <c r="CR8" s="366">
        <f t="shared" si="77"/>
        <v>0</v>
      </c>
      <c r="CS8" s="366">
        <f t="shared" si="78"/>
        <v>0</v>
      </c>
      <c r="CT8" s="394">
        <f t="shared" si="79"/>
        <v>0</v>
      </c>
      <c r="CU8" s="366">
        <f t="shared" si="80"/>
        <v>0</v>
      </c>
      <c r="CV8" s="366">
        <f t="shared" si="81"/>
        <v>0</v>
      </c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429"/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29"/>
      <c r="DW8" s="429"/>
      <c r="DX8" s="429"/>
      <c r="DY8" s="429"/>
      <c r="DZ8" s="429"/>
      <c r="EA8" s="429"/>
      <c r="EB8" s="429"/>
      <c r="EC8" s="429"/>
      <c r="ED8" s="429"/>
      <c r="EE8" s="429"/>
      <c r="EF8" s="429"/>
      <c r="EG8" s="429"/>
      <c r="EH8" s="429"/>
      <c r="EI8" s="429"/>
      <c r="EJ8" s="429"/>
      <c r="EK8" s="429"/>
      <c r="EL8" s="429"/>
      <c r="EM8" s="429"/>
      <c r="EN8" s="429"/>
      <c r="EO8" s="429"/>
      <c r="EP8" s="429"/>
      <c r="EQ8" s="429"/>
      <c r="ER8" s="429"/>
      <c r="ES8" s="429"/>
      <c r="ET8" s="429"/>
      <c r="EU8" s="429"/>
    </row>
    <row r="9" spans="1:151" x14ac:dyDescent="0.3">
      <c r="A9" s="161">
        <v>6</v>
      </c>
      <c r="B9" s="162" t="s">
        <v>80</v>
      </c>
      <c r="C9" s="2" t="s">
        <v>71</v>
      </c>
      <c r="D9" s="12" t="s">
        <v>42</v>
      </c>
      <c r="E9" s="2" t="s">
        <v>101</v>
      </c>
      <c r="F9" s="2" t="s">
        <v>397</v>
      </c>
      <c r="G9" s="2" t="s">
        <v>94</v>
      </c>
      <c r="H9" s="10"/>
      <c r="I9" s="10" t="s">
        <v>62</v>
      </c>
      <c r="J9" s="6" t="s">
        <v>83</v>
      </c>
      <c r="K9" s="2" t="s">
        <v>68</v>
      </c>
      <c r="L9" s="12" t="s">
        <v>375</v>
      </c>
      <c r="M9" s="2" t="s">
        <v>17</v>
      </c>
      <c r="N9" s="10">
        <v>131.38999999999999</v>
      </c>
      <c r="O9" s="32">
        <f t="shared" si="4"/>
        <v>46046.122231524474</v>
      </c>
      <c r="P9" s="191">
        <v>6050000</v>
      </c>
      <c r="Q9" s="394">
        <f t="shared" si="5"/>
        <v>1</v>
      </c>
      <c r="R9" s="395">
        <f t="shared" si="6"/>
        <v>131.38999999999999</v>
      </c>
      <c r="S9" s="395">
        <f t="shared" si="7"/>
        <v>6050000</v>
      </c>
      <c r="T9" s="394">
        <f t="shared" si="8"/>
        <v>0</v>
      </c>
      <c r="U9" s="395">
        <f t="shared" si="9"/>
        <v>0</v>
      </c>
      <c r="V9" s="395">
        <f t="shared" si="10"/>
        <v>0</v>
      </c>
      <c r="W9" s="394">
        <f t="shared" si="11"/>
        <v>0</v>
      </c>
      <c r="X9" s="396">
        <f t="shared" si="12"/>
        <v>0</v>
      </c>
      <c r="Y9" s="396">
        <f t="shared" si="13"/>
        <v>0</v>
      </c>
      <c r="Z9" s="394">
        <f t="shared" si="14"/>
        <v>0</v>
      </c>
      <c r="AA9" s="396">
        <f t="shared" si="15"/>
        <v>0</v>
      </c>
      <c r="AB9" s="396">
        <f t="shared" si="16"/>
        <v>0</v>
      </c>
      <c r="AC9" s="394">
        <f t="shared" si="17"/>
        <v>0</v>
      </c>
      <c r="AD9" s="396">
        <f t="shared" si="18"/>
        <v>0</v>
      </c>
      <c r="AE9" s="396">
        <f t="shared" si="19"/>
        <v>0</v>
      </c>
      <c r="AF9" s="389">
        <f t="shared" si="0"/>
        <v>0</v>
      </c>
      <c r="AG9" s="367">
        <f t="shared" si="1"/>
        <v>0</v>
      </c>
      <c r="AH9" s="367">
        <f t="shared" si="20"/>
        <v>0</v>
      </c>
      <c r="AI9" s="367">
        <f t="shared" si="2"/>
        <v>131.38999999999999</v>
      </c>
      <c r="AJ9" s="367">
        <f t="shared" si="3"/>
        <v>6050000</v>
      </c>
      <c r="AK9" s="372">
        <f t="shared" si="21"/>
        <v>1</v>
      </c>
      <c r="AL9" s="394">
        <f t="shared" si="22"/>
        <v>0</v>
      </c>
      <c r="AM9" s="395">
        <f t="shared" si="23"/>
        <v>0</v>
      </c>
      <c r="AN9" s="395">
        <f t="shared" si="24"/>
        <v>0</v>
      </c>
      <c r="AO9" s="394">
        <f t="shared" si="25"/>
        <v>1</v>
      </c>
      <c r="AP9" s="395">
        <f t="shared" si="26"/>
        <v>131.38999999999999</v>
      </c>
      <c r="AQ9" s="395">
        <f t="shared" si="27"/>
        <v>6050000</v>
      </c>
      <c r="AR9" s="394">
        <f t="shared" si="28"/>
        <v>0</v>
      </c>
      <c r="AS9" s="366">
        <f t="shared" si="29"/>
        <v>0</v>
      </c>
      <c r="AT9" s="366">
        <f t="shared" si="30"/>
        <v>0</v>
      </c>
      <c r="AU9" s="394">
        <f t="shared" si="31"/>
        <v>1</v>
      </c>
      <c r="AV9" s="395">
        <f t="shared" si="32"/>
        <v>131.38999999999999</v>
      </c>
      <c r="AW9" s="395">
        <f t="shared" si="33"/>
        <v>6050000</v>
      </c>
      <c r="AX9" s="394">
        <f t="shared" si="34"/>
        <v>0</v>
      </c>
      <c r="AY9" s="366">
        <f t="shared" si="35"/>
        <v>0</v>
      </c>
      <c r="AZ9" s="366">
        <f t="shared" si="36"/>
        <v>0</v>
      </c>
      <c r="BA9" s="394">
        <f t="shared" si="37"/>
        <v>0</v>
      </c>
      <c r="BB9" s="366">
        <f t="shared" si="85"/>
        <v>0</v>
      </c>
      <c r="BC9" s="366">
        <f t="shared" si="86"/>
        <v>0</v>
      </c>
      <c r="BD9" s="394">
        <f t="shared" si="82"/>
        <v>1</v>
      </c>
      <c r="BE9" s="366">
        <f t="shared" si="83"/>
        <v>131.38999999999999</v>
      </c>
      <c r="BF9" s="366">
        <f t="shared" si="84"/>
        <v>6050000</v>
      </c>
      <c r="BG9" s="394">
        <f t="shared" si="40"/>
        <v>0</v>
      </c>
      <c r="BH9" s="366">
        <f t="shared" si="41"/>
        <v>0</v>
      </c>
      <c r="BI9" s="366">
        <f t="shared" si="42"/>
        <v>0</v>
      </c>
      <c r="BJ9" s="394">
        <f t="shared" si="43"/>
        <v>0</v>
      </c>
      <c r="BK9" s="366">
        <f t="shared" si="44"/>
        <v>0</v>
      </c>
      <c r="BL9" s="366">
        <f t="shared" si="45"/>
        <v>0</v>
      </c>
      <c r="BM9" s="394">
        <f t="shared" si="46"/>
        <v>0</v>
      </c>
      <c r="BN9" s="366">
        <f t="shared" si="47"/>
        <v>0</v>
      </c>
      <c r="BO9" s="366">
        <f t="shared" si="48"/>
        <v>0</v>
      </c>
      <c r="BP9" s="394">
        <f t="shared" si="49"/>
        <v>0</v>
      </c>
      <c r="BQ9" s="366">
        <f t="shared" si="50"/>
        <v>0</v>
      </c>
      <c r="BR9" s="366">
        <f t="shared" si="51"/>
        <v>0</v>
      </c>
      <c r="BS9" s="394">
        <f t="shared" si="52"/>
        <v>0</v>
      </c>
      <c r="BT9" s="366">
        <f t="shared" si="53"/>
        <v>0</v>
      </c>
      <c r="BU9" s="366">
        <f t="shared" si="54"/>
        <v>0</v>
      </c>
      <c r="BV9" s="394">
        <f t="shared" si="55"/>
        <v>0</v>
      </c>
      <c r="BW9" s="366">
        <f t="shared" si="56"/>
        <v>0</v>
      </c>
      <c r="BX9" s="366">
        <f t="shared" si="57"/>
        <v>0</v>
      </c>
      <c r="BY9" s="394">
        <f t="shared" si="58"/>
        <v>0</v>
      </c>
      <c r="BZ9" s="366">
        <f t="shared" si="59"/>
        <v>0</v>
      </c>
      <c r="CA9" s="366">
        <f t="shared" si="60"/>
        <v>0</v>
      </c>
      <c r="CB9" s="394">
        <f t="shared" si="61"/>
        <v>0</v>
      </c>
      <c r="CC9" s="366">
        <f t="shared" si="62"/>
        <v>0</v>
      </c>
      <c r="CD9" s="366">
        <f t="shared" si="63"/>
        <v>0</v>
      </c>
      <c r="CE9" s="394">
        <f t="shared" si="64"/>
        <v>1</v>
      </c>
      <c r="CF9" s="366">
        <f t="shared" si="65"/>
        <v>131.38999999999999</v>
      </c>
      <c r="CG9" s="366">
        <f t="shared" si="66"/>
        <v>6050000</v>
      </c>
      <c r="CH9" s="394">
        <f t="shared" si="67"/>
        <v>0</v>
      </c>
      <c r="CI9" s="366">
        <f t="shared" si="68"/>
        <v>0</v>
      </c>
      <c r="CJ9" s="366">
        <f t="shared" si="69"/>
        <v>0</v>
      </c>
      <c r="CK9" s="394">
        <f t="shared" si="70"/>
        <v>0</v>
      </c>
      <c r="CL9" s="366">
        <f t="shared" si="71"/>
        <v>0</v>
      </c>
      <c r="CM9" s="366">
        <f t="shared" si="72"/>
        <v>0</v>
      </c>
      <c r="CN9" s="394">
        <f t="shared" si="73"/>
        <v>0</v>
      </c>
      <c r="CO9" s="366">
        <f t="shared" si="74"/>
        <v>0</v>
      </c>
      <c r="CP9" s="366">
        <f t="shared" si="75"/>
        <v>0</v>
      </c>
      <c r="CQ9" s="394">
        <f t="shared" si="76"/>
        <v>0</v>
      </c>
      <c r="CR9" s="366">
        <f t="shared" si="77"/>
        <v>0</v>
      </c>
      <c r="CS9" s="366">
        <f t="shared" si="78"/>
        <v>0</v>
      </c>
      <c r="CT9" s="394">
        <f t="shared" si="79"/>
        <v>0</v>
      </c>
      <c r="CU9" s="366">
        <f t="shared" si="80"/>
        <v>0</v>
      </c>
      <c r="CV9" s="366">
        <f t="shared" si="81"/>
        <v>0</v>
      </c>
      <c r="CW9" s="429"/>
      <c r="CX9" s="429"/>
      <c r="CY9" s="429"/>
      <c r="CZ9" s="429"/>
      <c r="DA9" s="429"/>
      <c r="DB9" s="429"/>
      <c r="DC9" s="429"/>
      <c r="DD9" s="429"/>
      <c r="DE9" s="429"/>
      <c r="DF9" s="429"/>
      <c r="DG9" s="429"/>
      <c r="DH9" s="429"/>
      <c r="DI9" s="429"/>
      <c r="DJ9" s="429"/>
      <c r="DK9" s="429"/>
      <c r="DL9" s="429"/>
      <c r="DM9" s="429"/>
      <c r="DN9" s="429"/>
      <c r="DO9" s="429"/>
      <c r="DP9" s="429"/>
      <c r="DQ9" s="429"/>
      <c r="DR9" s="429"/>
      <c r="DS9" s="429"/>
      <c r="DT9" s="429"/>
      <c r="DU9" s="429"/>
      <c r="DV9" s="429"/>
      <c r="DW9" s="429"/>
      <c r="DX9" s="429"/>
      <c r="DY9" s="429"/>
      <c r="DZ9" s="429"/>
      <c r="EA9" s="429"/>
      <c r="EB9" s="429"/>
      <c r="EC9" s="429"/>
      <c r="ED9" s="429"/>
      <c r="EE9" s="429"/>
      <c r="EF9" s="429"/>
      <c r="EG9" s="429"/>
      <c r="EH9" s="429"/>
      <c r="EI9" s="429"/>
      <c r="EJ9" s="429"/>
      <c r="EK9" s="429"/>
      <c r="EL9" s="429"/>
      <c r="EM9" s="429"/>
      <c r="EN9" s="429"/>
      <c r="EO9" s="429"/>
      <c r="EP9" s="429"/>
      <c r="EQ9" s="429"/>
      <c r="ER9" s="429"/>
      <c r="ES9" s="429"/>
      <c r="ET9" s="429"/>
      <c r="EU9" s="429"/>
    </row>
    <row r="10" spans="1:151" x14ac:dyDescent="0.3">
      <c r="A10" s="161">
        <v>7</v>
      </c>
      <c r="B10" s="162" t="s">
        <v>80</v>
      </c>
      <c r="C10" s="2" t="s">
        <v>71</v>
      </c>
      <c r="D10" s="12" t="s">
        <v>42</v>
      </c>
      <c r="E10" s="2" t="s">
        <v>101</v>
      </c>
      <c r="F10" s="2" t="s">
        <v>397</v>
      </c>
      <c r="G10" s="2" t="s">
        <v>94</v>
      </c>
      <c r="H10" s="10"/>
      <c r="I10" s="10" t="s">
        <v>62</v>
      </c>
      <c r="J10" s="6" t="s">
        <v>83</v>
      </c>
      <c r="K10" s="2" t="s">
        <v>73</v>
      </c>
      <c r="L10" s="12" t="s">
        <v>375</v>
      </c>
      <c r="M10" s="2" t="s">
        <v>17</v>
      </c>
      <c r="N10" s="10">
        <v>74.900000000000006</v>
      </c>
      <c r="O10" s="32">
        <f t="shared" si="4"/>
        <v>45527.369826435242</v>
      </c>
      <c r="P10" s="191">
        <v>3410000</v>
      </c>
      <c r="Q10" s="394">
        <f t="shared" si="5"/>
        <v>1</v>
      </c>
      <c r="R10" s="395">
        <f t="shared" si="6"/>
        <v>74.900000000000006</v>
      </c>
      <c r="S10" s="395">
        <f t="shared" si="7"/>
        <v>3410000</v>
      </c>
      <c r="T10" s="394">
        <f t="shared" si="8"/>
        <v>0</v>
      </c>
      <c r="U10" s="395">
        <f t="shared" si="9"/>
        <v>0</v>
      </c>
      <c r="V10" s="395">
        <f t="shared" si="10"/>
        <v>0</v>
      </c>
      <c r="W10" s="394">
        <f t="shared" si="11"/>
        <v>0</v>
      </c>
      <c r="X10" s="396">
        <f t="shared" si="12"/>
        <v>0</v>
      </c>
      <c r="Y10" s="396">
        <f t="shared" si="13"/>
        <v>0</v>
      </c>
      <c r="Z10" s="394">
        <f t="shared" si="14"/>
        <v>0</v>
      </c>
      <c r="AA10" s="396">
        <f t="shared" si="15"/>
        <v>0</v>
      </c>
      <c r="AB10" s="396">
        <f t="shared" si="16"/>
        <v>0</v>
      </c>
      <c r="AC10" s="394">
        <f t="shared" si="17"/>
        <v>0</v>
      </c>
      <c r="AD10" s="396">
        <f t="shared" si="18"/>
        <v>0</v>
      </c>
      <c r="AE10" s="396">
        <f t="shared" si="19"/>
        <v>0</v>
      </c>
      <c r="AF10" s="389">
        <f t="shared" si="0"/>
        <v>0</v>
      </c>
      <c r="AG10" s="367">
        <f t="shared" si="1"/>
        <v>0</v>
      </c>
      <c r="AH10" s="367">
        <f t="shared" si="20"/>
        <v>0</v>
      </c>
      <c r="AI10" s="367">
        <f t="shared" si="2"/>
        <v>74.900000000000006</v>
      </c>
      <c r="AJ10" s="367">
        <f t="shared" si="3"/>
        <v>3410000</v>
      </c>
      <c r="AK10" s="372">
        <f t="shared" si="21"/>
        <v>1</v>
      </c>
      <c r="AL10" s="394">
        <f t="shared" si="22"/>
        <v>0</v>
      </c>
      <c r="AM10" s="395">
        <f t="shared" si="23"/>
        <v>0</v>
      </c>
      <c r="AN10" s="395">
        <f t="shared" si="24"/>
        <v>0</v>
      </c>
      <c r="AO10" s="394">
        <f t="shared" si="25"/>
        <v>1</v>
      </c>
      <c r="AP10" s="395">
        <f t="shared" si="26"/>
        <v>74.900000000000006</v>
      </c>
      <c r="AQ10" s="395">
        <f t="shared" si="27"/>
        <v>3410000</v>
      </c>
      <c r="AR10" s="394">
        <f t="shared" si="28"/>
        <v>0</v>
      </c>
      <c r="AS10" s="366">
        <f t="shared" si="29"/>
        <v>0</v>
      </c>
      <c r="AT10" s="366">
        <f t="shared" si="30"/>
        <v>0</v>
      </c>
      <c r="AU10" s="394">
        <f t="shared" si="31"/>
        <v>1</v>
      </c>
      <c r="AV10" s="395">
        <f t="shared" si="32"/>
        <v>74.900000000000006</v>
      </c>
      <c r="AW10" s="395">
        <f t="shared" si="33"/>
        <v>3410000</v>
      </c>
      <c r="AX10" s="394">
        <f t="shared" si="34"/>
        <v>0</v>
      </c>
      <c r="AY10" s="366">
        <f t="shared" si="35"/>
        <v>0</v>
      </c>
      <c r="AZ10" s="366">
        <f t="shared" si="36"/>
        <v>0</v>
      </c>
      <c r="BA10" s="394">
        <f t="shared" si="37"/>
        <v>0</v>
      </c>
      <c r="BB10" s="366">
        <f t="shared" si="85"/>
        <v>0</v>
      </c>
      <c r="BC10" s="366">
        <f t="shared" si="86"/>
        <v>0</v>
      </c>
      <c r="BD10" s="394">
        <f t="shared" si="82"/>
        <v>1</v>
      </c>
      <c r="BE10" s="366">
        <f t="shared" si="83"/>
        <v>74.900000000000006</v>
      </c>
      <c r="BF10" s="366">
        <f t="shared" si="84"/>
        <v>3410000</v>
      </c>
      <c r="BG10" s="394">
        <f t="shared" si="40"/>
        <v>0</v>
      </c>
      <c r="BH10" s="366">
        <f t="shared" si="41"/>
        <v>0</v>
      </c>
      <c r="BI10" s="366">
        <f t="shared" si="42"/>
        <v>0</v>
      </c>
      <c r="BJ10" s="394">
        <f t="shared" si="43"/>
        <v>0</v>
      </c>
      <c r="BK10" s="366">
        <f t="shared" si="44"/>
        <v>0</v>
      </c>
      <c r="BL10" s="366">
        <f t="shared" si="45"/>
        <v>0</v>
      </c>
      <c r="BM10" s="394">
        <f t="shared" si="46"/>
        <v>0</v>
      </c>
      <c r="BN10" s="366">
        <f t="shared" si="47"/>
        <v>0</v>
      </c>
      <c r="BO10" s="366">
        <f t="shared" si="48"/>
        <v>0</v>
      </c>
      <c r="BP10" s="394">
        <f t="shared" si="49"/>
        <v>0</v>
      </c>
      <c r="BQ10" s="366">
        <f t="shared" si="50"/>
        <v>0</v>
      </c>
      <c r="BR10" s="366">
        <f t="shared" si="51"/>
        <v>0</v>
      </c>
      <c r="BS10" s="394">
        <f t="shared" si="52"/>
        <v>0</v>
      </c>
      <c r="BT10" s="366">
        <f t="shared" si="53"/>
        <v>0</v>
      </c>
      <c r="BU10" s="366">
        <f t="shared" si="54"/>
        <v>0</v>
      </c>
      <c r="BV10" s="394">
        <f t="shared" si="55"/>
        <v>0</v>
      </c>
      <c r="BW10" s="366">
        <f t="shared" si="56"/>
        <v>0</v>
      </c>
      <c r="BX10" s="366">
        <f t="shared" si="57"/>
        <v>0</v>
      </c>
      <c r="BY10" s="394">
        <f t="shared" si="58"/>
        <v>0</v>
      </c>
      <c r="BZ10" s="366">
        <f t="shared" si="59"/>
        <v>0</v>
      </c>
      <c r="CA10" s="366">
        <f t="shared" si="60"/>
        <v>0</v>
      </c>
      <c r="CB10" s="394">
        <f t="shared" si="61"/>
        <v>0</v>
      </c>
      <c r="CC10" s="366">
        <f t="shared" si="62"/>
        <v>0</v>
      </c>
      <c r="CD10" s="366">
        <f t="shared" si="63"/>
        <v>0</v>
      </c>
      <c r="CE10" s="394">
        <f t="shared" si="64"/>
        <v>1</v>
      </c>
      <c r="CF10" s="366">
        <f t="shared" si="65"/>
        <v>74.900000000000006</v>
      </c>
      <c r="CG10" s="366">
        <f t="shared" si="66"/>
        <v>3410000</v>
      </c>
      <c r="CH10" s="394">
        <f t="shared" si="67"/>
        <v>0</v>
      </c>
      <c r="CI10" s="366">
        <f t="shared" si="68"/>
        <v>0</v>
      </c>
      <c r="CJ10" s="366">
        <f t="shared" si="69"/>
        <v>0</v>
      </c>
      <c r="CK10" s="394">
        <f t="shared" si="70"/>
        <v>0</v>
      </c>
      <c r="CL10" s="366">
        <f t="shared" si="71"/>
        <v>0</v>
      </c>
      <c r="CM10" s="366">
        <f t="shared" si="72"/>
        <v>0</v>
      </c>
      <c r="CN10" s="394">
        <f t="shared" si="73"/>
        <v>0</v>
      </c>
      <c r="CO10" s="366">
        <f t="shared" si="74"/>
        <v>0</v>
      </c>
      <c r="CP10" s="366">
        <f t="shared" si="75"/>
        <v>0</v>
      </c>
      <c r="CQ10" s="394">
        <f t="shared" si="76"/>
        <v>0</v>
      </c>
      <c r="CR10" s="366">
        <f t="shared" si="77"/>
        <v>0</v>
      </c>
      <c r="CS10" s="366">
        <f t="shared" si="78"/>
        <v>0</v>
      </c>
      <c r="CT10" s="394">
        <f t="shared" si="79"/>
        <v>0</v>
      </c>
      <c r="CU10" s="366">
        <f t="shared" si="80"/>
        <v>0</v>
      </c>
      <c r="CV10" s="366">
        <f t="shared" si="81"/>
        <v>0</v>
      </c>
      <c r="CW10" s="429"/>
      <c r="CX10" s="429"/>
      <c r="CY10" s="429"/>
      <c r="CZ10" s="429"/>
      <c r="DA10" s="429"/>
      <c r="DB10" s="429"/>
      <c r="DC10" s="429"/>
      <c r="DD10" s="429"/>
      <c r="DE10" s="429"/>
      <c r="DF10" s="429"/>
      <c r="DG10" s="429"/>
      <c r="DH10" s="429"/>
      <c r="DI10" s="429"/>
      <c r="DJ10" s="429"/>
      <c r="DK10" s="429"/>
      <c r="DL10" s="429"/>
      <c r="DM10" s="429"/>
      <c r="DN10" s="429"/>
      <c r="DO10" s="429"/>
      <c r="DP10" s="429"/>
      <c r="DQ10" s="429"/>
      <c r="DR10" s="429"/>
      <c r="DS10" s="429"/>
      <c r="DT10" s="429"/>
      <c r="DU10" s="429"/>
      <c r="DV10" s="429"/>
      <c r="DW10" s="429"/>
      <c r="DX10" s="429"/>
      <c r="DY10" s="429"/>
      <c r="DZ10" s="429"/>
      <c r="EA10" s="429"/>
      <c r="EB10" s="429"/>
      <c r="EC10" s="429"/>
      <c r="ED10" s="429"/>
      <c r="EE10" s="429"/>
      <c r="EF10" s="429"/>
      <c r="EG10" s="429"/>
      <c r="EH10" s="429"/>
      <c r="EI10" s="429"/>
      <c r="EJ10" s="429"/>
      <c r="EK10" s="429"/>
      <c r="EL10" s="429"/>
      <c r="EM10" s="429"/>
      <c r="EN10" s="429"/>
      <c r="EO10" s="429"/>
      <c r="EP10" s="429"/>
      <c r="EQ10" s="429"/>
      <c r="ER10" s="429"/>
      <c r="ES10" s="429"/>
      <c r="ET10" s="429"/>
      <c r="EU10" s="429"/>
    </row>
    <row r="11" spans="1:151" x14ac:dyDescent="0.3">
      <c r="A11" s="161">
        <v>8</v>
      </c>
      <c r="B11" s="162" t="s">
        <v>80</v>
      </c>
      <c r="C11" s="2" t="s">
        <v>72</v>
      </c>
      <c r="D11" s="12" t="s">
        <v>42</v>
      </c>
      <c r="E11" s="2" t="s">
        <v>101</v>
      </c>
      <c r="F11" s="2" t="s">
        <v>397</v>
      </c>
      <c r="G11" s="2" t="s">
        <v>94</v>
      </c>
      <c r="H11" s="10"/>
      <c r="I11" s="10" t="s">
        <v>62</v>
      </c>
      <c r="J11" s="6" t="s">
        <v>83</v>
      </c>
      <c r="K11" s="2" t="s">
        <v>63</v>
      </c>
      <c r="L11" s="12" t="s">
        <v>375</v>
      </c>
      <c r="M11" s="2" t="s">
        <v>17</v>
      </c>
      <c r="N11" s="10">
        <v>75.900000000000006</v>
      </c>
      <c r="O11" s="32">
        <f t="shared" si="4"/>
        <v>44005.270092226609</v>
      </c>
      <c r="P11" s="191">
        <v>3340000</v>
      </c>
      <c r="Q11" s="394">
        <f t="shared" si="5"/>
        <v>1</v>
      </c>
      <c r="R11" s="395">
        <f t="shared" si="6"/>
        <v>75.900000000000006</v>
      </c>
      <c r="S11" s="395">
        <f t="shared" si="7"/>
        <v>3340000</v>
      </c>
      <c r="T11" s="394">
        <f t="shared" si="8"/>
        <v>0</v>
      </c>
      <c r="U11" s="395">
        <f t="shared" si="9"/>
        <v>0</v>
      </c>
      <c r="V11" s="395">
        <f t="shared" si="10"/>
        <v>0</v>
      </c>
      <c r="W11" s="394">
        <f t="shared" si="11"/>
        <v>0</v>
      </c>
      <c r="X11" s="396">
        <f t="shared" si="12"/>
        <v>0</v>
      </c>
      <c r="Y11" s="396">
        <f t="shared" si="13"/>
        <v>0</v>
      </c>
      <c r="Z11" s="394">
        <f t="shared" si="14"/>
        <v>0</v>
      </c>
      <c r="AA11" s="396">
        <f t="shared" si="15"/>
        <v>0</v>
      </c>
      <c r="AB11" s="396">
        <f t="shared" si="16"/>
        <v>0</v>
      </c>
      <c r="AC11" s="394">
        <f t="shared" si="17"/>
        <v>0</v>
      </c>
      <c r="AD11" s="396">
        <f t="shared" si="18"/>
        <v>0</v>
      </c>
      <c r="AE11" s="396">
        <f t="shared" si="19"/>
        <v>0</v>
      </c>
      <c r="AF11" s="389">
        <f t="shared" si="0"/>
        <v>0</v>
      </c>
      <c r="AG11" s="367">
        <f t="shared" si="1"/>
        <v>0</v>
      </c>
      <c r="AH11" s="367">
        <f t="shared" si="20"/>
        <v>0</v>
      </c>
      <c r="AI11" s="367">
        <f t="shared" si="2"/>
        <v>75.900000000000006</v>
      </c>
      <c r="AJ11" s="367">
        <f t="shared" si="3"/>
        <v>3340000</v>
      </c>
      <c r="AK11" s="372">
        <f t="shared" si="21"/>
        <v>1</v>
      </c>
      <c r="AL11" s="394">
        <f t="shared" si="22"/>
        <v>0</v>
      </c>
      <c r="AM11" s="395">
        <f t="shared" si="23"/>
        <v>0</v>
      </c>
      <c r="AN11" s="395">
        <f t="shared" si="24"/>
        <v>0</v>
      </c>
      <c r="AO11" s="394">
        <f t="shared" si="25"/>
        <v>1</v>
      </c>
      <c r="AP11" s="395">
        <f t="shared" si="26"/>
        <v>75.900000000000006</v>
      </c>
      <c r="AQ11" s="395">
        <f t="shared" si="27"/>
        <v>3340000</v>
      </c>
      <c r="AR11" s="394">
        <f t="shared" si="28"/>
        <v>0</v>
      </c>
      <c r="AS11" s="366">
        <f t="shared" si="29"/>
        <v>0</v>
      </c>
      <c r="AT11" s="366">
        <f t="shared" si="30"/>
        <v>0</v>
      </c>
      <c r="AU11" s="394">
        <f t="shared" si="31"/>
        <v>1</v>
      </c>
      <c r="AV11" s="395">
        <f t="shared" si="32"/>
        <v>75.900000000000006</v>
      </c>
      <c r="AW11" s="395">
        <f t="shared" si="33"/>
        <v>3340000</v>
      </c>
      <c r="AX11" s="394">
        <f t="shared" si="34"/>
        <v>0</v>
      </c>
      <c r="AY11" s="366">
        <f t="shared" si="35"/>
        <v>0</v>
      </c>
      <c r="AZ11" s="366">
        <f t="shared" si="36"/>
        <v>0</v>
      </c>
      <c r="BA11" s="394">
        <f t="shared" si="37"/>
        <v>0</v>
      </c>
      <c r="BB11" s="366">
        <f t="shared" si="85"/>
        <v>0</v>
      </c>
      <c r="BC11" s="366">
        <f t="shared" si="86"/>
        <v>0</v>
      </c>
      <c r="BD11" s="394">
        <f t="shared" si="82"/>
        <v>1</v>
      </c>
      <c r="BE11" s="366">
        <f t="shared" si="83"/>
        <v>75.900000000000006</v>
      </c>
      <c r="BF11" s="366">
        <f t="shared" si="84"/>
        <v>3340000</v>
      </c>
      <c r="BG11" s="394">
        <f t="shared" si="40"/>
        <v>0</v>
      </c>
      <c r="BH11" s="366">
        <f t="shared" si="41"/>
        <v>0</v>
      </c>
      <c r="BI11" s="366">
        <f t="shared" si="42"/>
        <v>0</v>
      </c>
      <c r="BJ11" s="394">
        <f t="shared" si="43"/>
        <v>0</v>
      </c>
      <c r="BK11" s="366">
        <f t="shared" si="44"/>
        <v>0</v>
      </c>
      <c r="BL11" s="366">
        <f t="shared" si="45"/>
        <v>0</v>
      </c>
      <c r="BM11" s="394">
        <f t="shared" si="46"/>
        <v>0</v>
      </c>
      <c r="BN11" s="366">
        <f t="shared" si="47"/>
        <v>0</v>
      </c>
      <c r="BO11" s="366">
        <f t="shared" si="48"/>
        <v>0</v>
      </c>
      <c r="BP11" s="394">
        <f t="shared" si="49"/>
        <v>0</v>
      </c>
      <c r="BQ11" s="366">
        <f t="shared" si="50"/>
        <v>0</v>
      </c>
      <c r="BR11" s="366">
        <f t="shared" si="51"/>
        <v>0</v>
      </c>
      <c r="BS11" s="394">
        <f t="shared" si="52"/>
        <v>0</v>
      </c>
      <c r="BT11" s="366">
        <f t="shared" si="53"/>
        <v>0</v>
      </c>
      <c r="BU11" s="366">
        <f t="shared" si="54"/>
        <v>0</v>
      </c>
      <c r="BV11" s="394">
        <f t="shared" si="55"/>
        <v>0</v>
      </c>
      <c r="BW11" s="366">
        <f t="shared" si="56"/>
        <v>0</v>
      </c>
      <c r="BX11" s="366">
        <f t="shared" si="57"/>
        <v>0</v>
      </c>
      <c r="BY11" s="394">
        <f t="shared" si="58"/>
        <v>0</v>
      </c>
      <c r="BZ11" s="366">
        <f t="shared" si="59"/>
        <v>0</v>
      </c>
      <c r="CA11" s="366">
        <f t="shared" si="60"/>
        <v>0</v>
      </c>
      <c r="CB11" s="394">
        <f t="shared" si="61"/>
        <v>0</v>
      </c>
      <c r="CC11" s="366">
        <f t="shared" si="62"/>
        <v>0</v>
      </c>
      <c r="CD11" s="366">
        <f t="shared" si="63"/>
        <v>0</v>
      </c>
      <c r="CE11" s="394">
        <f t="shared" si="64"/>
        <v>1</v>
      </c>
      <c r="CF11" s="366">
        <f t="shared" si="65"/>
        <v>75.900000000000006</v>
      </c>
      <c r="CG11" s="366">
        <f t="shared" si="66"/>
        <v>3340000</v>
      </c>
      <c r="CH11" s="394">
        <f t="shared" si="67"/>
        <v>0</v>
      </c>
      <c r="CI11" s="366">
        <f t="shared" si="68"/>
        <v>0</v>
      </c>
      <c r="CJ11" s="366">
        <f t="shared" si="69"/>
        <v>0</v>
      </c>
      <c r="CK11" s="394">
        <f t="shared" si="70"/>
        <v>0</v>
      </c>
      <c r="CL11" s="366">
        <f t="shared" si="71"/>
        <v>0</v>
      </c>
      <c r="CM11" s="366">
        <f t="shared" si="72"/>
        <v>0</v>
      </c>
      <c r="CN11" s="394">
        <f t="shared" si="73"/>
        <v>0</v>
      </c>
      <c r="CO11" s="366">
        <f t="shared" si="74"/>
        <v>0</v>
      </c>
      <c r="CP11" s="366">
        <f t="shared" si="75"/>
        <v>0</v>
      </c>
      <c r="CQ11" s="394">
        <f t="shared" si="76"/>
        <v>0</v>
      </c>
      <c r="CR11" s="366">
        <f t="shared" si="77"/>
        <v>0</v>
      </c>
      <c r="CS11" s="366">
        <f t="shared" si="78"/>
        <v>0</v>
      </c>
      <c r="CT11" s="394">
        <f t="shared" si="79"/>
        <v>0</v>
      </c>
      <c r="CU11" s="366">
        <f t="shared" si="80"/>
        <v>0</v>
      </c>
      <c r="CV11" s="366">
        <f t="shared" si="81"/>
        <v>0</v>
      </c>
      <c r="CW11" s="429"/>
      <c r="CX11" s="429"/>
      <c r="CY11" s="429"/>
      <c r="CZ11" s="429"/>
      <c r="DA11" s="429"/>
      <c r="DB11" s="429"/>
      <c r="DC11" s="429"/>
      <c r="DD11" s="429"/>
      <c r="DE11" s="429"/>
      <c r="DF11" s="429"/>
      <c r="DG11" s="429"/>
      <c r="DH11" s="429"/>
      <c r="DI11" s="429"/>
      <c r="DJ11" s="429"/>
      <c r="DK11" s="429"/>
      <c r="DL11" s="429"/>
      <c r="DM11" s="429"/>
      <c r="DN11" s="429"/>
      <c r="DO11" s="429"/>
      <c r="DP11" s="429"/>
      <c r="DQ11" s="429"/>
      <c r="DR11" s="429"/>
      <c r="DS11" s="429"/>
      <c r="DT11" s="429"/>
      <c r="DU11" s="429"/>
      <c r="DV11" s="429"/>
      <c r="DW11" s="429"/>
      <c r="DX11" s="429"/>
      <c r="DY11" s="429"/>
      <c r="DZ11" s="429"/>
      <c r="EA11" s="429"/>
      <c r="EB11" s="429"/>
      <c r="EC11" s="429"/>
      <c r="ED11" s="429"/>
      <c r="EE11" s="429"/>
      <c r="EF11" s="429"/>
      <c r="EG11" s="429"/>
      <c r="EH11" s="429"/>
      <c r="EI11" s="429"/>
      <c r="EJ11" s="429"/>
      <c r="EK11" s="429"/>
      <c r="EL11" s="429"/>
      <c r="EM11" s="429"/>
      <c r="EN11" s="429"/>
      <c r="EO11" s="429"/>
      <c r="EP11" s="429"/>
      <c r="EQ11" s="429"/>
      <c r="ER11" s="429"/>
      <c r="ES11" s="429"/>
      <c r="ET11" s="429"/>
      <c r="EU11" s="429"/>
    </row>
    <row r="12" spans="1:151" x14ac:dyDescent="0.3">
      <c r="A12" s="161">
        <v>9</v>
      </c>
      <c r="B12" s="162" t="s">
        <v>80</v>
      </c>
      <c r="C12" s="2" t="s">
        <v>72</v>
      </c>
      <c r="D12" s="12" t="s">
        <v>42</v>
      </c>
      <c r="E12" s="2" t="s">
        <v>101</v>
      </c>
      <c r="F12" s="2" t="s">
        <v>397</v>
      </c>
      <c r="G12" s="2" t="s">
        <v>94</v>
      </c>
      <c r="H12" s="10"/>
      <c r="I12" s="10" t="s">
        <v>62</v>
      </c>
      <c r="J12" s="6" t="s">
        <v>83</v>
      </c>
      <c r="K12" s="2" t="s">
        <v>74</v>
      </c>
      <c r="L12" s="12" t="s">
        <v>375</v>
      </c>
      <c r="M12" s="2" t="s">
        <v>17</v>
      </c>
      <c r="N12" s="10">
        <v>68.099999999999994</v>
      </c>
      <c r="O12" s="32">
        <f t="shared" si="4"/>
        <v>45521.292217327464</v>
      </c>
      <c r="P12" s="191">
        <v>3100000</v>
      </c>
      <c r="Q12" s="394">
        <f t="shared" si="5"/>
        <v>1</v>
      </c>
      <c r="R12" s="395">
        <f t="shared" si="6"/>
        <v>68.099999999999994</v>
      </c>
      <c r="S12" s="395">
        <f t="shared" si="7"/>
        <v>3100000</v>
      </c>
      <c r="T12" s="394">
        <f t="shared" si="8"/>
        <v>0</v>
      </c>
      <c r="U12" s="395">
        <f t="shared" si="9"/>
        <v>0</v>
      </c>
      <c r="V12" s="395">
        <f t="shared" si="10"/>
        <v>0</v>
      </c>
      <c r="W12" s="394">
        <f t="shared" si="11"/>
        <v>0</v>
      </c>
      <c r="X12" s="396">
        <f t="shared" si="12"/>
        <v>0</v>
      </c>
      <c r="Y12" s="396">
        <f t="shared" si="13"/>
        <v>0</v>
      </c>
      <c r="Z12" s="394">
        <f t="shared" si="14"/>
        <v>0</v>
      </c>
      <c r="AA12" s="396">
        <f t="shared" si="15"/>
        <v>0</v>
      </c>
      <c r="AB12" s="396">
        <f t="shared" si="16"/>
        <v>0</v>
      </c>
      <c r="AC12" s="394">
        <f t="shared" si="17"/>
        <v>0</v>
      </c>
      <c r="AD12" s="396">
        <f t="shared" si="18"/>
        <v>0</v>
      </c>
      <c r="AE12" s="396">
        <f t="shared" si="19"/>
        <v>0</v>
      </c>
      <c r="AF12" s="389">
        <f t="shared" si="0"/>
        <v>0</v>
      </c>
      <c r="AG12" s="367">
        <f t="shared" si="1"/>
        <v>0</v>
      </c>
      <c r="AH12" s="367">
        <f>IF(AF12=0,0,1)</f>
        <v>0</v>
      </c>
      <c r="AI12" s="367">
        <f t="shared" si="2"/>
        <v>68.099999999999994</v>
      </c>
      <c r="AJ12" s="367">
        <f t="shared" si="3"/>
        <v>3100000</v>
      </c>
      <c r="AK12" s="372">
        <f t="shared" si="21"/>
        <v>1</v>
      </c>
      <c r="AL12" s="394">
        <f t="shared" si="22"/>
        <v>0</v>
      </c>
      <c r="AM12" s="395">
        <f t="shared" si="23"/>
        <v>0</v>
      </c>
      <c r="AN12" s="395">
        <f t="shared" si="24"/>
        <v>0</v>
      </c>
      <c r="AO12" s="394">
        <f t="shared" si="25"/>
        <v>1</v>
      </c>
      <c r="AP12" s="395">
        <f t="shared" si="26"/>
        <v>68.099999999999994</v>
      </c>
      <c r="AQ12" s="395">
        <f t="shared" si="27"/>
        <v>3100000</v>
      </c>
      <c r="AR12" s="394">
        <f t="shared" si="28"/>
        <v>0</v>
      </c>
      <c r="AS12" s="366">
        <f t="shared" si="29"/>
        <v>0</v>
      </c>
      <c r="AT12" s="366">
        <f t="shared" si="30"/>
        <v>0</v>
      </c>
      <c r="AU12" s="394">
        <f t="shared" si="31"/>
        <v>1</v>
      </c>
      <c r="AV12" s="395">
        <f t="shared" si="32"/>
        <v>68.099999999999994</v>
      </c>
      <c r="AW12" s="395">
        <f t="shared" si="33"/>
        <v>3100000</v>
      </c>
      <c r="AX12" s="394">
        <f t="shared" si="34"/>
        <v>0</v>
      </c>
      <c r="AY12" s="366">
        <f t="shared" si="35"/>
        <v>0</v>
      </c>
      <c r="AZ12" s="366">
        <f t="shared" si="36"/>
        <v>0</v>
      </c>
      <c r="BA12" s="394">
        <f t="shared" si="37"/>
        <v>0</v>
      </c>
      <c r="BB12" s="366">
        <f t="shared" si="85"/>
        <v>0</v>
      </c>
      <c r="BC12" s="366">
        <f t="shared" si="86"/>
        <v>0</v>
      </c>
      <c r="BD12" s="394">
        <f t="shared" si="82"/>
        <v>1</v>
      </c>
      <c r="BE12" s="366">
        <f t="shared" si="83"/>
        <v>68.099999999999994</v>
      </c>
      <c r="BF12" s="366">
        <f t="shared" si="84"/>
        <v>3100000</v>
      </c>
      <c r="BG12" s="394">
        <f t="shared" si="40"/>
        <v>0</v>
      </c>
      <c r="BH12" s="366">
        <f t="shared" si="41"/>
        <v>0</v>
      </c>
      <c r="BI12" s="366">
        <f t="shared" si="42"/>
        <v>0</v>
      </c>
      <c r="BJ12" s="394">
        <f t="shared" si="43"/>
        <v>0</v>
      </c>
      <c r="BK12" s="366">
        <f t="shared" si="44"/>
        <v>0</v>
      </c>
      <c r="BL12" s="366">
        <f t="shared" si="45"/>
        <v>0</v>
      </c>
      <c r="BM12" s="394">
        <f t="shared" si="46"/>
        <v>0</v>
      </c>
      <c r="BN12" s="366">
        <f t="shared" si="47"/>
        <v>0</v>
      </c>
      <c r="BO12" s="366">
        <f t="shared" si="48"/>
        <v>0</v>
      </c>
      <c r="BP12" s="394">
        <f t="shared" si="49"/>
        <v>0</v>
      </c>
      <c r="BQ12" s="366">
        <f t="shared" si="50"/>
        <v>0</v>
      </c>
      <c r="BR12" s="366">
        <f t="shared" si="51"/>
        <v>0</v>
      </c>
      <c r="BS12" s="394">
        <f t="shared" si="52"/>
        <v>0</v>
      </c>
      <c r="BT12" s="366">
        <f t="shared" si="53"/>
        <v>0</v>
      </c>
      <c r="BU12" s="366">
        <f t="shared" si="54"/>
        <v>0</v>
      </c>
      <c r="BV12" s="394">
        <f t="shared" si="55"/>
        <v>0</v>
      </c>
      <c r="BW12" s="366">
        <f t="shared" si="56"/>
        <v>0</v>
      </c>
      <c r="BX12" s="366">
        <f t="shared" si="57"/>
        <v>0</v>
      </c>
      <c r="BY12" s="394">
        <f t="shared" si="58"/>
        <v>0</v>
      </c>
      <c r="BZ12" s="366">
        <f t="shared" si="59"/>
        <v>0</v>
      </c>
      <c r="CA12" s="366">
        <f t="shared" si="60"/>
        <v>0</v>
      </c>
      <c r="CB12" s="394">
        <f t="shared" si="61"/>
        <v>0</v>
      </c>
      <c r="CC12" s="366">
        <f t="shared" si="62"/>
        <v>0</v>
      </c>
      <c r="CD12" s="366">
        <f t="shared" si="63"/>
        <v>0</v>
      </c>
      <c r="CE12" s="394">
        <f t="shared" si="64"/>
        <v>1</v>
      </c>
      <c r="CF12" s="366">
        <f t="shared" si="65"/>
        <v>68.099999999999994</v>
      </c>
      <c r="CG12" s="366">
        <f t="shared" si="66"/>
        <v>3100000</v>
      </c>
      <c r="CH12" s="394">
        <f t="shared" si="67"/>
        <v>0</v>
      </c>
      <c r="CI12" s="366">
        <f t="shared" si="68"/>
        <v>0</v>
      </c>
      <c r="CJ12" s="366">
        <f t="shared" si="69"/>
        <v>0</v>
      </c>
      <c r="CK12" s="394">
        <f t="shared" si="70"/>
        <v>0</v>
      </c>
      <c r="CL12" s="366">
        <f t="shared" si="71"/>
        <v>0</v>
      </c>
      <c r="CM12" s="366">
        <f t="shared" si="72"/>
        <v>0</v>
      </c>
      <c r="CN12" s="394">
        <f t="shared" si="73"/>
        <v>0</v>
      </c>
      <c r="CO12" s="366">
        <f t="shared" si="74"/>
        <v>0</v>
      </c>
      <c r="CP12" s="366">
        <f t="shared" si="75"/>
        <v>0</v>
      </c>
      <c r="CQ12" s="394">
        <f t="shared" si="76"/>
        <v>0</v>
      </c>
      <c r="CR12" s="366">
        <f t="shared" si="77"/>
        <v>0</v>
      </c>
      <c r="CS12" s="366">
        <f t="shared" si="78"/>
        <v>0</v>
      </c>
      <c r="CT12" s="394">
        <f t="shared" si="79"/>
        <v>0</v>
      </c>
      <c r="CU12" s="366">
        <f t="shared" si="80"/>
        <v>0</v>
      </c>
      <c r="CV12" s="366">
        <f t="shared" si="81"/>
        <v>0</v>
      </c>
      <c r="CW12" s="429"/>
      <c r="CX12" s="429"/>
      <c r="CY12" s="429"/>
      <c r="CZ12" s="429"/>
      <c r="DA12" s="429"/>
      <c r="DB12" s="429"/>
      <c r="DC12" s="429"/>
      <c r="DD12" s="429"/>
      <c r="DE12" s="429"/>
      <c r="DF12" s="429"/>
      <c r="DG12" s="429"/>
      <c r="DH12" s="429"/>
      <c r="DI12" s="429"/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429"/>
      <c r="DU12" s="429"/>
      <c r="DV12" s="429"/>
      <c r="DW12" s="429"/>
      <c r="DX12" s="429"/>
      <c r="DY12" s="429"/>
      <c r="DZ12" s="429"/>
      <c r="EA12" s="429"/>
      <c r="EB12" s="429"/>
      <c r="EC12" s="429"/>
      <c r="ED12" s="429"/>
      <c r="EE12" s="429"/>
      <c r="EF12" s="429"/>
      <c r="EG12" s="429"/>
      <c r="EH12" s="429"/>
      <c r="EI12" s="429"/>
      <c r="EJ12" s="429"/>
      <c r="EK12" s="429"/>
      <c r="EL12" s="429"/>
      <c r="EM12" s="429"/>
      <c r="EN12" s="429"/>
      <c r="EO12" s="429"/>
      <c r="EP12" s="429"/>
      <c r="EQ12" s="429"/>
      <c r="ER12" s="429"/>
      <c r="ES12" s="429"/>
      <c r="ET12" s="429"/>
      <c r="EU12" s="429"/>
    </row>
    <row r="13" spans="1:151" x14ac:dyDescent="0.3">
      <c r="A13" s="161">
        <v>10</v>
      </c>
      <c r="B13" s="162" t="s">
        <v>80</v>
      </c>
      <c r="C13" s="2" t="s">
        <v>72</v>
      </c>
      <c r="D13" s="12" t="s">
        <v>42</v>
      </c>
      <c r="E13" s="2" t="s">
        <v>101</v>
      </c>
      <c r="F13" s="2" t="s">
        <v>397</v>
      </c>
      <c r="G13" s="2" t="s">
        <v>94</v>
      </c>
      <c r="H13" s="10"/>
      <c r="I13" s="10" t="s">
        <v>62</v>
      </c>
      <c r="J13" s="6" t="s">
        <v>83</v>
      </c>
      <c r="K13" s="2" t="s">
        <v>75</v>
      </c>
      <c r="L13" s="12" t="s">
        <v>375</v>
      </c>
      <c r="M13" s="2" t="s">
        <v>17</v>
      </c>
      <c r="N13" s="10">
        <v>103.7</v>
      </c>
      <c r="O13" s="32">
        <f t="shared" si="4"/>
        <v>44069.431051108964</v>
      </c>
      <c r="P13" s="191">
        <v>4570000</v>
      </c>
      <c r="Q13" s="394">
        <f t="shared" si="5"/>
        <v>1</v>
      </c>
      <c r="R13" s="395">
        <f t="shared" si="6"/>
        <v>103.7</v>
      </c>
      <c r="S13" s="395">
        <f t="shared" si="7"/>
        <v>4570000</v>
      </c>
      <c r="T13" s="394">
        <f t="shared" si="8"/>
        <v>0</v>
      </c>
      <c r="U13" s="395">
        <f t="shared" si="9"/>
        <v>0</v>
      </c>
      <c r="V13" s="395">
        <f t="shared" si="10"/>
        <v>0</v>
      </c>
      <c r="W13" s="394">
        <f t="shared" si="11"/>
        <v>0</v>
      </c>
      <c r="X13" s="396">
        <f t="shared" si="12"/>
        <v>0</v>
      </c>
      <c r="Y13" s="396">
        <f t="shared" si="13"/>
        <v>0</v>
      </c>
      <c r="Z13" s="394">
        <f t="shared" si="14"/>
        <v>0</v>
      </c>
      <c r="AA13" s="396">
        <f t="shared" si="15"/>
        <v>0</v>
      </c>
      <c r="AB13" s="396">
        <f t="shared" si="16"/>
        <v>0</v>
      </c>
      <c r="AC13" s="394">
        <f t="shared" si="17"/>
        <v>0</v>
      </c>
      <c r="AD13" s="396">
        <f t="shared" si="18"/>
        <v>0</v>
      </c>
      <c r="AE13" s="396">
        <f t="shared" si="19"/>
        <v>0</v>
      </c>
      <c r="AF13" s="389">
        <f t="shared" si="0"/>
        <v>0</v>
      </c>
      <c r="AG13" s="367">
        <f t="shared" si="1"/>
        <v>0</v>
      </c>
      <c r="AH13" s="367">
        <f t="shared" si="20"/>
        <v>0</v>
      </c>
      <c r="AI13" s="367">
        <f t="shared" si="2"/>
        <v>103.7</v>
      </c>
      <c r="AJ13" s="367">
        <f t="shared" si="3"/>
        <v>4570000</v>
      </c>
      <c r="AK13" s="372">
        <f t="shared" si="21"/>
        <v>1</v>
      </c>
      <c r="AL13" s="394">
        <f t="shared" si="22"/>
        <v>0</v>
      </c>
      <c r="AM13" s="395">
        <f t="shared" si="23"/>
        <v>0</v>
      </c>
      <c r="AN13" s="395">
        <f t="shared" si="24"/>
        <v>0</v>
      </c>
      <c r="AO13" s="394">
        <f t="shared" si="25"/>
        <v>1</v>
      </c>
      <c r="AP13" s="395">
        <f t="shared" si="26"/>
        <v>103.7</v>
      </c>
      <c r="AQ13" s="395">
        <f t="shared" si="27"/>
        <v>4570000</v>
      </c>
      <c r="AR13" s="394">
        <f t="shared" si="28"/>
        <v>0</v>
      </c>
      <c r="AS13" s="366">
        <f t="shared" si="29"/>
        <v>0</v>
      </c>
      <c r="AT13" s="366">
        <f t="shared" si="30"/>
        <v>0</v>
      </c>
      <c r="AU13" s="394">
        <f t="shared" si="31"/>
        <v>1</v>
      </c>
      <c r="AV13" s="395">
        <f t="shared" si="32"/>
        <v>103.7</v>
      </c>
      <c r="AW13" s="395">
        <f t="shared" si="33"/>
        <v>4570000</v>
      </c>
      <c r="AX13" s="394">
        <f t="shared" si="34"/>
        <v>0</v>
      </c>
      <c r="AY13" s="366">
        <f t="shared" si="35"/>
        <v>0</v>
      </c>
      <c r="AZ13" s="366">
        <f t="shared" si="36"/>
        <v>0</v>
      </c>
      <c r="BA13" s="394">
        <f t="shared" si="37"/>
        <v>0</v>
      </c>
      <c r="BB13" s="366">
        <f t="shared" si="85"/>
        <v>0</v>
      </c>
      <c r="BC13" s="366">
        <f t="shared" si="86"/>
        <v>0</v>
      </c>
      <c r="BD13" s="394">
        <f t="shared" si="82"/>
        <v>1</v>
      </c>
      <c r="BE13" s="366">
        <f t="shared" si="83"/>
        <v>103.7</v>
      </c>
      <c r="BF13" s="366">
        <f t="shared" si="84"/>
        <v>4570000</v>
      </c>
      <c r="BG13" s="394">
        <f t="shared" si="40"/>
        <v>0</v>
      </c>
      <c r="BH13" s="366">
        <f t="shared" si="41"/>
        <v>0</v>
      </c>
      <c r="BI13" s="366">
        <f t="shared" si="42"/>
        <v>0</v>
      </c>
      <c r="BJ13" s="394">
        <f t="shared" si="43"/>
        <v>0</v>
      </c>
      <c r="BK13" s="366">
        <f t="shared" si="44"/>
        <v>0</v>
      </c>
      <c r="BL13" s="366">
        <f t="shared" si="45"/>
        <v>0</v>
      </c>
      <c r="BM13" s="394">
        <f t="shared" si="46"/>
        <v>0</v>
      </c>
      <c r="BN13" s="366">
        <f t="shared" si="47"/>
        <v>0</v>
      </c>
      <c r="BO13" s="366">
        <f t="shared" si="48"/>
        <v>0</v>
      </c>
      <c r="BP13" s="394">
        <f t="shared" si="49"/>
        <v>0</v>
      </c>
      <c r="BQ13" s="366">
        <f t="shared" si="50"/>
        <v>0</v>
      </c>
      <c r="BR13" s="366">
        <f t="shared" si="51"/>
        <v>0</v>
      </c>
      <c r="BS13" s="394">
        <f t="shared" si="52"/>
        <v>0</v>
      </c>
      <c r="BT13" s="366">
        <f t="shared" si="53"/>
        <v>0</v>
      </c>
      <c r="BU13" s="366">
        <f t="shared" si="54"/>
        <v>0</v>
      </c>
      <c r="BV13" s="394">
        <f t="shared" si="55"/>
        <v>0</v>
      </c>
      <c r="BW13" s="366">
        <f t="shared" si="56"/>
        <v>0</v>
      </c>
      <c r="BX13" s="366">
        <f t="shared" si="57"/>
        <v>0</v>
      </c>
      <c r="BY13" s="394">
        <f t="shared" si="58"/>
        <v>0</v>
      </c>
      <c r="BZ13" s="366">
        <f t="shared" si="59"/>
        <v>0</v>
      </c>
      <c r="CA13" s="366">
        <f t="shared" si="60"/>
        <v>0</v>
      </c>
      <c r="CB13" s="394">
        <f t="shared" si="61"/>
        <v>0</v>
      </c>
      <c r="CC13" s="366">
        <f t="shared" si="62"/>
        <v>0</v>
      </c>
      <c r="CD13" s="366">
        <f t="shared" si="63"/>
        <v>0</v>
      </c>
      <c r="CE13" s="394">
        <f t="shared" si="64"/>
        <v>1</v>
      </c>
      <c r="CF13" s="366">
        <f t="shared" si="65"/>
        <v>103.7</v>
      </c>
      <c r="CG13" s="366">
        <f t="shared" si="66"/>
        <v>4570000</v>
      </c>
      <c r="CH13" s="394">
        <f t="shared" si="67"/>
        <v>0</v>
      </c>
      <c r="CI13" s="366">
        <f t="shared" si="68"/>
        <v>0</v>
      </c>
      <c r="CJ13" s="366">
        <f t="shared" si="69"/>
        <v>0</v>
      </c>
      <c r="CK13" s="394">
        <f t="shared" si="70"/>
        <v>0</v>
      </c>
      <c r="CL13" s="366">
        <f t="shared" si="71"/>
        <v>0</v>
      </c>
      <c r="CM13" s="366">
        <f t="shared" si="72"/>
        <v>0</v>
      </c>
      <c r="CN13" s="394">
        <f t="shared" si="73"/>
        <v>0</v>
      </c>
      <c r="CO13" s="366">
        <f t="shared" si="74"/>
        <v>0</v>
      </c>
      <c r="CP13" s="366">
        <f t="shared" si="75"/>
        <v>0</v>
      </c>
      <c r="CQ13" s="394">
        <f t="shared" si="76"/>
        <v>0</v>
      </c>
      <c r="CR13" s="366">
        <f t="shared" si="77"/>
        <v>0</v>
      </c>
      <c r="CS13" s="366">
        <f t="shared" si="78"/>
        <v>0</v>
      </c>
      <c r="CT13" s="394">
        <f t="shared" si="79"/>
        <v>0</v>
      </c>
      <c r="CU13" s="366">
        <f t="shared" si="80"/>
        <v>0</v>
      </c>
      <c r="CV13" s="366">
        <f t="shared" si="81"/>
        <v>0</v>
      </c>
      <c r="CW13" s="429"/>
      <c r="CX13" s="429"/>
      <c r="CY13" s="429"/>
      <c r="CZ13" s="429"/>
      <c r="DA13" s="429"/>
      <c r="DB13" s="429"/>
      <c r="DC13" s="429"/>
      <c r="DD13" s="429"/>
      <c r="DE13" s="429"/>
      <c r="DF13" s="429"/>
      <c r="DG13" s="429"/>
      <c r="DH13" s="429"/>
      <c r="DI13" s="429"/>
      <c r="DJ13" s="429"/>
      <c r="DK13" s="429"/>
      <c r="DL13" s="429"/>
      <c r="DM13" s="429"/>
      <c r="DN13" s="429"/>
      <c r="DO13" s="429"/>
      <c r="DP13" s="429"/>
      <c r="DQ13" s="429"/>
      <c r="DR13" s="429"/>
      <c r="DS13" s="429"/>
      <c r="DT13" s="429"/>
      <c r="DU13" s="429"/>
      <c r="DV13" s="429"/>
      <c r="DW13" s="429"/>
      <c r="DX13" s="429"/>
      <c r="DY13" s="429"/>
      <c r="DZ13" s="429"/>
      <c r="EA13" s="429"/>
      <c r="EB13" s="429"/>
      <c r="EC13" s="429"/>
      <c r="ED13" s="429"/>
      <c r="EE13" s="429"/>
      <c r="EF13" s="429"/>
      <c r="EG13" s="429"/>
      <c r="EH13" s="429"/>
      <c r="EI13" s="429"/>
      <c r="EJ13" s="429"/>
      <c r="EK13" s="429"/>
      <c r="EL13" s="429"/>
      <c r="EM13" s="429"/>
      <c r="EN13" s="429"/>
      <c r="EO13" s="429"/>
      <c r="EP13" s="429"/>
      <c r="EQ13" s="429"/>
      <c r="ER13" s="429"/>
      <c r="ES13" s="429"/>
      <c r="ET13" s="429"/>
      <c r="EU13" s="429"/>
    </row>
    <row r="14" spans="1:151" x14ac:dyDescent="0.3">
      <c r="A14" s="161">
        <v>11</v>
      </c>
      <c r="B14" s="162" t="s">
        <v>80</v>
      </c>
      <c r="C14" s="2" t="s">
        <v>72</v>
      </c>
      <c r="D14" s="12" t="s">
        <v>42</v>
      </c>
      <c r="E14" s="2" t="s">
        <v>101</v>
      </c>
      <c r="F14" s="2" t="s">
        <v>397</v>
      </c>
      <c r="G14" s="2" t="s">
        <v>94</v>
      </c>
      <c r="H14" s="10"/>
      <c r="I14" s="10" t="s">
        <v>62</v>
      </c>
      <c r="J14" s="6" t="s">
        <v>83</v>
      </c>
      <c r="K14" s="2" t="s">
        <v>70</v>
      </c>
      <c r="L14" s="12" t="s">
        <v>375</v>
      </c>
      <c r="M14" s="2" t="s">
        <v>17</v>
      </c>
      <c r="N14" s="10">
        <v>91.9</v>
      </c>
      <c r="O14" s="32">
        <f t="shared" si="4"/>
        <v>44613.710554951031</v>
      </c>
      <c r="P14" s="191">
        <v>4100000</v>
      </c>
      <c r="Q14" s="394">
        <f t="shared" si="5"/>
        <v>1</v>
      </c>
      <c r="R14" s="395">
        <f t="shared" si="6"/>
        <v>91.9</v>
      </c>
      <c r="S14" s="395">
        <f t="shared" si="7"/>
        <v>4100000</v>
      </c>
      <c r="T14" s="394">
        <f t="shared" si="8"/>
        <v>0</v>
      </c>
      <c r="U14" s="395">
        <f t="shared" si="9"/>
        <v>0</v>
      </c>
      <c r="V14" s="395">
        <f t="shared" si="10"/>
        <v>0</v>
      </c>
      <c r="W14" s="394">
        <f t="shared" si="11"/>
        <v>0</v>
      </c>
      <c r="X14" s="396">
        <f t="shared" si="12"/>
        <v>0</v>
      </c>
      <c r="Y14" s="396">
        <f t="shared" si="13"/>
        <v>0</v>
      </c>
      <c r="Z14" s="394">
        <f t="shared" si="14"/>
        <v>0</v>
      </c>
      <c r="AA14" s="396">
        <f t="shared" si="15"/>
        <v>0</v>
      </c>
      <c r="AB14" s="396">
        <f t="shared" si="16"/>
        <v>0</v>
      </c>
      <c r="AC14" s="394">
        <f t="shared" si="17"/>
        <v>0</v>
      </c>
      <c r="AD14" s="396">
        <f t="shared" si="18"/>
        <v>0</v>
      </c>
      <c r="AE14" s="396">
        <f t="shared" si="19"/>
        <v>0</v>
      </c>
      <c r="AF14" s="389">
        <f t="shared" si="0"/>
        <v>0</v>
      </c>
      <c r="AG14" s="367">
        <f t="shared" si="1"/>
        <v>0</v>
      </c>
      <c r="AH14" s="367">
        <f t="shared" si="20"/>
        <v>0</v>
      </c>
      <c r="AI14" s="367">
        <f t="shared" si="2"/>
        <v>91.9</v>
      </c>
      <c r="AJ14" s="367">
        <f t="shared" si="3"/>
        <v>4100000</v>
      </c>
      <c r="AK14" s="372">
        <f t="shared" si="21"/>
        <v>1</v>
      </c>
      <c r="AL14" s="394">
        <f t="shared" si="22"/>
        <v>0</v>
      </c>
      <c r="AM14" s="395">
        <f t="shared" si="23"/>
        <v>0</v>
      </c>
      <c r="AN14" s="395">
        <f t="shared" si="24"/>
        <v>0</v>
      </c>
      <c r="AO14" s="394">
        <f t="shared" si="25"/>
        <v>1</v>
      </c>
      <c r="AP14" s="395">
        <f t="shared" si="26"/>
        <v>91.9</v>
      </c>
      <c r="AQ14" s="395">
        <f t="shared" si="27"/>
        <v>4100000</v>
      </c>
      <c r="AR14" s="394">
        <f t="shared" si="28"/>
        <v>0</v>
      </c>
      <c r="AS14" s="366">
        <f t="shared" si="29"/>
        <v>0</v>
      </c>
      <c r="AT14" s="366">
        <f t="shared" si="30"/>
        <v>0</v>
      </c>
      <c r="AU14" s="394">
        <f t="shared" si="31"/>
        <v>1</v>
      </c>
      <c r="AV14" s="395">
        <f t="shared" si="32"/>
        <v>91.9</v>
      </c>
      <c r="AW14" s="395">
        <f t="shared" si="33"/>
        <v>4100000</v>
      </c>
      <c r="AX14" s="394">
        <f t="shared" si="34"/>
        <v>0</v>
      </c>
      <c r="AY14" s="366">
        <f t="shared" si="35"/>
        <v>0</v>
      </c>
      <c r="AZ14" s="366">
        <f t="shared" si="36"/>
        <v>0</v>
      </c>
      <c r="BA14" s="394">
        <f t="shared" si="37"/>
        <v>0</v>
      </c>
      <c r="BB14" s="366">
        <f t="shared" si="85"/>
        <v>0</v>
      </c>
      <c r="BC14" s="366">
        <f t="shared" si="86"/>
        <v>0</v>
      </c>
      <c r="BD14" s="394">
        <f t="shared" si="82"/>
        <v>1</v>
      </c>
      <c r="BE14" s="366">
        <f t="shared" si="83"/>
        <v>91.9</v>
      </c>
      <c r="BF14" s="366">
        <f t="shared" si="84"/>
        <v>4100000</v>
      </c>
      <c r="BG14" s="394">
        <f t="shared" si="40"/>
        <v>0</v>
      </c>
      <c r="BH14" s="366">
        <f t="shared" si="41"/>
        <v>0</v>
      </c>
      <c r="BI14" s="366">
        <f t="shared" si="42"/>
        <v>0</v>
      </c>
      <c r="BJ14" s="394">
        <f t="shared" si="43"/>
        <v>0</v>
      </c>
      <c r="BK14" s="366">
        <f t="shared" si="44"/>
        <v>0</v>
      </c>
      <c r="BL14" s="366">
        <f t="shared" si="45"/>
        <v>0</v>
      </c>
      <c r="BM14" s="394">
        <f t="shared" si="46"/>
        <v>0</v>
      </c>
      <c r="BN14" s="366">
        <f t="shared" si="47"/>
        <v>0</v>
      </c>
      <c r="BO14" s="366">
        <f t="shared" si="48"/>
        <v>0</v>
      </c>
      <c r="BP14" s="394">
        <f t="shared" si="49"/>
        <v>0</v>
      </c>
      <c r="BQ14" s="366">
        <f t="shared" si="50"/>
        <v>0</v>
      </c>
      <c r="BR14" s="366">
        <f t="shared" si="51"/>
        <v>0</v>
      </c>
      <c r="BS14" s="394">
        <f t="shared" si="52"/>
        <v>0</v>
      </c>
      <c r="BT14" s="366">
        <f t="shared" si="53"/>
        <v>0</v>
      </c>
      <c r="BU14" s="366">
        <f t="shared" si="54"/>
        <v>0</v>
      </c>
      <c r="BV14" s="394">
        <f t="shared" si="55"/>
        <v>0</v>
      </c>
      <c r="BW14" s="366">
        <f t="shared" si="56"/>
        <v>0</v>
      </c>
      <c r="BX14" s="366">
        <f t="shared" si="57"/>
        <v>0</v>
      </c>
      <c r="BY14" s="394">
        <f t="shared" si="58"/>
        <v>0</v>
      </c>
      <c r="BZ14" s="366">
        <f t="shared" si="59"/>
        <v>0</v>
      </c>
      <c r="CA14" s="366">
        <f t="shared" si="60"/>
        <v>0</v>
      </c>
      <c r="CB14" s="394">
        <f t="shared" si="61"/>
        <v>0</v>
      </c>
      <c r="CC14" s="366">
        <f t="shared" si="62"/>
        <v>0</v>
      </c>
      <c r="CD14" s="366">
        <f t="shared" si="63"/>
        <v>0</v>
      </c>
      <c r="CE14" s="394">
        <f t="shared" si="64"/>
        <v>1</v>
      </c>
      <c r="CF14" s="366">
        <f t="shared" si="65"/>
        <v>91.9</v>
      </c>
      <c r="CG14" s="366">
        <f t="shared" si="66"/>
        <v>4100000</v>
      </c>
      <c r="CH14" s="394">
        <f t="shared" si="67"/>
        <v>0</v>
      </c>
      <c r="CI14" s="366">
        <f t="shared" si="68"/>
        <v>0</v>
      </c>
      <c r="CJ14" s="366">
        <f t="shared" si="69"/>
        <v>0</v>
      </c>
      <c r="CK14" s="394">
        <f t="shared" si="70"/>
        <v>0</v>
      </c>
      <c r="CL14" s="366">
        <f t="shared" si="71"/>
        <v>0</v>
      </c>
      <c r="CM14" s="366">
        <f t="shared" si="72"/>
        <v>0</v>
      </c>
      <c r="CN14" s="394">
        <f t="shared" si="73"/>
        <v>0</v>
      </c>
      <c r="CO14" s="366">
        <f t="shared" si="74"/>
        <v>0</v>
      </c>
      <c r="CP14" s="366">
        <f t="shared" si="75"/>
        <v>0</v>
      </c>
      <c r="CQ14" s="394">
        <f t="shared" si="76"/>
        <v>0</v>
      </c>
      <c r="CR14" s="366">
        <f t="shared" si="77"/>
        <v>0</v>
      </c>
      <c r="CS14" s="366">
        <f t="shared" si="78"/>
        <v>0</v>
      </c>
      <c r="CT14" s="394">
        <f t="shared" si="79"/>
        <v>0</v>
      </c>
      <c r="CU14" s="366">
        <f t="shared" si="80"/>
        <v>0</v>
      </c>
      <c r="CV14" s="366">
        <f t="shared" si="81"/>
        <v>0</v>
      </c>
      <c r="CW14" s="429"/>
      <c r="CX14" s="429"/>
      <c r="CY14" s="429"/>
      <c r="CZ14" s="429"/>
      <c r="DA14" s="429"/>
      <c r="DB14" s="429"/>
      <c r="DC14" s="429"/>
      <c r="DD14" s="429"/>
      <c r="DE14" s="429"/>
      <c r="DF14" s="429"/>
      <c r="DG14" s="429"/>
      <c r="DH14" s="429"/>
      <c r="DI14" s="429"/>
      <c r="DJ14" s="429"/>
      <c r="DK14" s="429"/>
      <c r="DL14" s="429"/>
      <c r="DM14" s="429"/>
      <c r="DN14" s="429"/>
      <c r="DO14" s="429"/>
      <c r="DP14" s="429"/>
      <c r="DQ14" s="429"/>
      <c r="DR14" s="429"/>
      <c r="DS14" s="429"/>
      <c r="DT14" s="429"/>
      <c r="DU14" s="429"/>
      <c r="DV14" s="429"/>
      <c r="DW14" s="429"/>
      <c r="DX14" s="429"/>
      <c r="DY14" s="429"/>
      <c r="DZ14" s="429"/>
      <c r="EA14" s="429"/>
      <c r="EB14" s="429"/>
      <c r="EC14" s="429"/>
      <c r="ED14" s="429"/>
      <c r="EE14" s="429"/>
      <c r="EF14" s="429"/>
      <c r="EG14" s="429"/>
      <c r="EH14" s="429"/>
      <c r="EI14" s="429"/>
      <c r="EJ14" s="429"/>
      <c r="EK14" s="429"/>
      <c r="EL14" s="429"/>
      <c r="EM14" s="429"/>
      <c r="EN14" s="429"/>
      <c r="EO14" s="429"/>
      <c r="EP14" s="429"/>
      <c r="EQ14" s="429"/>
      <c r="ER14" s="429"/>
      <c r="ES14" s="429"/>
      <c r="ET14" s="429"/>
      <c r="EU14" s="429"/>
    </row>
    <row r="15" spans="1:151" x14ac:dyDescent="0.3">
      <c r="A15" s="161">
        <v>12</v>
      </c>
      <c r="B15" s="162" t="s">
        <v>80</v>
      </c>
      <c r="C15" s="2" t="s">
        <v>72</v>
      </c>
      <c r="D15" s="12" t="s">
        <v>42</v>
      </c>
      <c r="E15" s="2" t="s">
        <v>101</v>
      </c>
      <c r="F15" s="2" t="s">
        <v>397</v>
      </c>
      <c r="G15" s="2" t="s">
        <v>94</v>
      </c>
      <c r="H15" s="10"/>
      <c r="I15" s="10" t="s">
        <v>62</v>
      </c>
      <c r="J15" s="6" t="s">
        <v>83</v>
      </c>
      <c r="K15" s="2" t="s">
        <v>76</v>
      </c>
      <c r="L15" s="12" t="s">
        <v>375</v>
      </c>
      <c r="M15" s="2" t="s">
        <v>17</v>
      </c>
      <c r="N15" s="10">
        <v>107.1</v>
      </c>
      <c r="O15" s="32">
        <f t="shared" si="4"/>
        <v>44351.073762838474</v>
      </c>
      <c r="P15" s="191">
        <v>4750000</v>
      </c>
      <c r="Q15" s="394">
        <f t="shared" si="5"/>
        <v>1</v>
      </c>
      <c r="R15" s="395">
        <f t="shared" si="6"/>
        <v>107.1</v>
      </c>
      <c r="S15" s="395">
        <f t="shared" si="7"/>
        <v>4750000</v>
      </c>
      <c r="T15" s="394">
        <f t="shared" si="8"/>
        <v>0</v>
      </c>
      <c r="U15" s="395">
        <f t="shared" si="9"/>
        <v>0</v>
      </c>
      <c r="V15" s="395">
        <f t="shared" si="10"/>
        <v>0</v>
      </c>
      <c r="W15" s="394">
        <f t="shared" si="11"/>
        <v>0</v>
      </c>
      <c r="X15" s="396">
        <f t="shared" si="12"/>
        <v>0</v>
      </c>
      <c r="Y15" s="396">
        <f t="shared" si="13"/>
        <v>0</v>
      </c>
      <c r="Z15" s="394">
        <f t="shared" si="14"/>
        <v>0</v>
      </c>
      <c r="AA15" s="396">
        <f t="shared" si="15"/>
        <v>0</v>
      </c>
      <c r="AB15" s="396">
        <f t="shared" si="16"/>
        <v>0</v>
      </c>
      <c r="AC15" s="394">
        <f t="shared" si="17"/>
        <v>0</v>
      </c>
      <c r="AD15" s="396">
        <f t="shared" si="18"/>
        <v>0</v>
      </c>
      <c r="AE15" s="396">
        <f t="shared" si="19"/>
        <v>0</v>
      </c>
      <c r="AF15" s="389">
        <f t="shared" si="0"/>
        <v>0</v>
      </c>
      <c r="AG15" s="367">
        <f t="shared" si="1"/>
        <v>0</v>
      </c>
      <c r="AH15" s="367">
        <f t="shared" si="20"/>
        <v>0</v>
      </c>
      <c r="AI15" s="367">
        <f t="shared" si="2"/>
        <v>107.1</v>
      </c>
      <c r="AJ15" s="367">
        <f t="shared" si="3"/>
        <v>4750000</v>
      </c>
      <c r="AK15" s="372">
        <f t="shared" si="21"/>
        <v>1</v>
      </c>
      <c r="AL15" s="394">
        <f t="shared" si="22"/>
        <v>0</v>
      </c>
      <c r="AM15" s="395">
        <f t="shared" si="23"/>
        <v>0</v>
      </c>
      <c r="AN15" s="395">
        <f t="shared" si="24"/>
        <v>0</v>
      </c>
      <c r="AO15" s="394">
        <f t="shared" si="25"/>
        <v>1</v>
      </c>
      <c r="AP15" s="395">
        <f t="shared" si="26"/>
        <v>107.1</v>
      </c>
      <c r="AQ15" s="395">
        <f t="shared" si="27"/>
        <v>4750000</v>
      </c>
      <c r="AR15" s="394">
        <f t="shared" si="28"/>
        <v>0</v>
      </c>
      <c r="AS15" s="366">
        <f t="shared" si="29"/>
        <v>0</v>
      </c>
      <c r="AT15" s="366">
        <f t="shared" si="30"/>
        <v>0</v>
      </c>
      <c r="AU15" s="394">
        <f t="shared" si="31"/>
        <v>1</v>
      </c>
      <c r="AV15" s="395">
        <f t="shared" si="32"/>
        <v>107.1</v>
      </c>
      <c r="AW15" s="395">
        <f t="shared" si="33"/>
        <v>4750000</v>
      </c>
      <c r="AX15" s="394">
        <f t="shared" si="34"/>
        <v>0</v>
      </c>
      <c r="AY15" s="366">
        <f t="shared" si="35"/>
        <v>0</v>
      </c>
      <c r="AZ15" s="366">
        <f t="shared" si="36"/>
        <v>0</v>
      </c>
      <c r="BA15" s="394">
        <f t="shared" si="37"/>
        <v>0</v>
      </c>
      <c r="BB15" s="366">
        <f t="shared" si="85"/>
        <v>0</v>
      </c>
      <c r="BC15" s="366">
        <f t="shared" si="86"/>
        <v>0</v>
      </c>
      <c r="BD15" s="394">
        <f t="shared" si="82"/>
        <v>1</v>
      </c>
      <c r="BE15" s="366">
        <f t="shared" si="83"/>
        <v>107.1</v>
      </c>
      <c r="BF15" s="366">
        <f t="shared" si="84"/>
        <v>4750000</v>
      </c>
      <c r="BG15" s="394">
        <f t="shared" si="40"/>
        <v>0</v>
      </c>
      <c r="BH15" s="366">
        <f t="shared" si="41"/>
        <v>0</v>
      </c>
      <c r="BI15" s="366">
        <f t="shared" si="42"/>
        <v>0</v>
      </c>
      <c r="BJ15" s="394">
        <f t="shared" si="43"/>
        <v>0</v>
      </c>
      <c r="BK15" s="366">
        <f t="shared" si="44"/>
        <v>0</v>
      </c>
      <c r="BL15" s="366">
        <f t="shared" si="45"/>
        <v>0</v>
      </c>
      <c r="BM15" s="394">
        <f t="shared" si="46"/>
        <v>0</v>
      </c>
      <c r="BN15" s="366">
        <f t="shared" si="47"/>
        <v>0</v>
      </c>
      <c r="BO15" s="366">
        <f t="shared" si="48"/>
        <v>0</v>
      </c>
      <c r="BP15" s="394">
        <f t="shared" si="49"/>
        <v>0</v>
      </c>
      <c r="BQ15" s="366">
        <f t="shared" si="50"/>
        <v>0</v>
      </c>
      <c r="BR15" s="366">
        <f t="shared" si="51"/>
        <v>0</v>
      </c>
      <c r="BS15" s="394">
        <f t="shared" si="52"/>
        <v>0</v>
      </c>
      <c r="BT15" s="366">
        <f t="shared" si="53"/>
        <v>0</v>
      </c>
      <c r="BU15" s="366">
        <f t="shared" si="54"/>
        <v>0</v>
      </c>
      <c r="BV15" s="394">
        <f t="shared" si="55"/>
        <v>0</v>
      </c>
      <c r="BW15" s="366">
        <f t="shared" si="56"/>
        <v>0</v>
      </c>
      <c r="BX15" s="366">
        <f t="shared" si="57"/>
        <v>0</v>
      </c>
      <c r="BY15" s="394">
        <f t="shared" si="58"/>
        <v>0</v>
      </c>
      <c r="BZ15" s="366">
        <f t="shared" si="59"/>
        <v>0</v>
      </c>
      <c r="CA15" s="366">
        <f t="shared" si="60"/>
        <v>0</v>
      </c>
      <c r="CB15" s="394">
        <f t="shared" si="61"/>
        <v>0</v>
      </c>
      <c r="CC15" s="366">
        <f t="shared" si="62"/>
        <v>0</v>
      </c>
      <c r="CD15" s="366">
        <f t="shared" si="63"/>
        <v>0</v>
      </c>
      <c r="CE15" s="394">
        <f t="shared" si="64"/>
        <v>1</v>
      </c>
      <c r="CF15" s="366">
        <f t="shared" si="65"/>
        <v>107.1</v>
      </c>
      <c r="CG15" s="366">
        <f t="shared" si="66"/>
        <v>4750000</v>
      </c>
      <c r="CH15" s="394">
        <f t="shared" si="67"/>
        <v>0</v>
      </c>
      <c r="CI15" s="366">
        <f t="shared" si="68"/>
        <v>0</v>
      </c>
      <c r="CJ15" s="366">
        <f t="shared" si="69"/>
        <v>0</v>
      </c>
      <c r="CK15" s="394">
        <f t="shared" si="70"/>
        <v>0</v>
      </c>
      <c r="CL15" s="366">
        <f t="shared" si="71"/>
        <v>0</v>
      </c>
      <c r="CM15" s="366">
        <f t="shared" si="72"/>
        <v>0</v>
      </c>
      <c r="CN15" s="394">
        <f t="shared" si="73"/>
        <v>0</v>
      </c>
      <c r="CO15" s="366">
        <f t="shared" si="74"/>
        <v>0</v>
      </c>
      <c r="CP15" s="366">
        <f t="shared" si="75"/>
        <v>0</v>
      </c>
      <c r="CQ15" s="394">
        <f t="shared" si="76"/>
        <v>0</v>
      </c>
      <c r="CR15" s="366">
        <f t="shared" si="77"/>
        <v>0</v>
      </c>
      <c r="CS15" s="366">
        <f t="shared" si="78"/>
        <v>0</v>
      </c>
      <c r="CT15" s="394">
        <f t="shared" si="79"/>
        <v>0</v>
      </c>
      <c r="CU15" s="366">
        <f t="shared" si="80"/>
        <v>0</v>
      </c>
      <c r="CV15" s="366">
        <f t="shared" si="81"/>
        <v>0</v>
      </c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29"/>
      <c r="DX15" s="429"/>
      <c r="DY15" s="429"/>
      <c r="DZ15" s="429"/>
      <c r="EA15" s="429"/>
      <c r="EB15" s="429"/>
      <c r="EC15" s="429"/>
      <c r="ED15" s="429"/>
      <c r="EE15" s="429"/>
      <c r="EF15" s="429"/>
      <c r="EG15" s="429"/>
      <c r="EH15" s="429"/>
      <c r="EI15" s="429"/>
      <c r="EJ15" s="429"/>
      <c r="EK15" s="429"/>
      <c r="EL15" s="429"/>
      <c r="EM15" s="429"/>
      <c r="EN15" s="429"/>
      <c r="EO15" s="429"/>
      <c r="EP15" s="429"/>
      <c r="EQ15" s="429"/>
      <c r="ER15" s="429"/>
      <c r="ES15" s="429"/>
      <c r="ET15" s="429"/>
      <c r="EU15" s="429"/>
    </row>
    <row r="16" spans="1:151" x14ac:dyDescent="0.3">
      <c r="A16" s="161">
        <v>13</v>
      </c>
      <c r="B16" s="162" t="s">
        <v>80</v>
      </c>
      <c r="C16" s="2" t="s">
        <v>72</v>
      </c>
      <c r="D16" s="12" t="s">
        <v>42</v>
      </c>
      <c r="E16" s="2" t="s">
        <v>101</v>
      </c>
      <c r="F16" s="2" t="s">
        <v>397</v>
      </c>
      <c r="G16" s="2" t="s">
        <v>94</v>
      </c>
      <c r="H16" s="10"/>
      <c r="I16" s="10" t="s">
        <v>62</v>
      </c>
      <c r="J16" s="6" t="s">
        <v>83</v>
      </c>
      <c r="K16" s="2" t="s">
        <v>77</v>
      </c>
      <c r="L16" s="12" t="s">
        <v>375</v>
      </c>
      <c r="M16" s="2" t="s">
        <v>17</v>
      </c>
      <c r="N16" s="10">
        <v>82.2</v>
      </c>
      <c r="O16" s="32">
        <f t="shared" si="4"/>
        <v>44403.892944038926</v>
      </c>
      <c r="P16" s="191">
        <v>3650000</v>
      </c>
      <c r="Q16" s="394">
        <f t="shared" si="5"/>
        <v>1</v>
      </c>
      <c r="R16" s="395">
        <f t="shared" si="6"/>
        <v>82.2</v>
      </c>
      <c r="S16" s="395">
        <f t="shared" si="7"/>
        <v>3650000</v>
      </c>
      <c r="T16" s="394">
        <f t="shared" si="8"/>
        <v>0</v>
      </c>
      <c r="U16" s="395">
        <f t="shared" si="9"/>
        <v>0</v>
      </c>
      <c r="V16" s="395">
        <f t="shared" si="10"/>
        <v>0</v>
      </c>
      <c r="W16" s="394">
        <f t="shared" si="11"/>
        <v>0</v>
      </c>
      <c r="X16" s="396">
        <f t="shared" si="12"/>
        <v>0</v>
      </c>
      <c r="Y16" s="396">
        <f t="shared" si="13"/>
        <v>0</v>
      </c>
      <c r="Z16" s="394">
        <f t="shared" si="14"/>
        <v>0</v>
      </c>
      <c r="AA16" s="396">
        <f t="shared" si="15"/>
        <v>0</v>
      </c>
      <c r="AB16" s="396">
        <f t="shared" si="16"/>
        <v>0</v>
      </c>
      <c r="AC16" s="394">
        <f t="shared" si="17"/>
        <v>0</v>
      </c>
      <c r="AD16" s="396">
        <f t="shared" si="18"/>
        <v>0</v>
      </c>
      <c r="AE16" s="396">
        <f t="shared" si="19"/>
        <v>0</v>
      </c>
      <c r="AF16" s="389">
        <f t="shared" si="0"/>
        <v>0</v>
      </c>
      <c r="AG16" s="367">
        <f t="shared" si="1"/>
        <v>0</v>
      </c>
      <c r="AH16" s="367">
        <f t="shared" si="20"/>
        <v>0</v>
      </c>
      <c r="AI16" s="367">
        <f t="shared" si="2"/>
        <v>82.2</v>
      </c>
      <c r="AJ16" s="367">
        <f t="shared" si="3"/>
        <v>3650000</v>
      </c>
      <c r="AK16" s="372">
        <f t="shared" si="21"/>
        <v>1</v>
      </c>
      <c r="AL16" s="394">
        <f t="shared" si="22"/>
        <v>0</v>
      </c>
      <c r="AM16" s="395">
        <f t="shared" si="23"/>
        <v>0</v>
      </c>
      <c r="AN16" s="395">
        <f t="shared" si="24"/>
        <v>0</v>
      </c>
      <c r="AO16" s="394">
        <f t="shared" si="25"/>
        <v>1</v>
      </c>
      <c r="AP16" s="395">
        <f t="shared" si="26"/>
        <v>82.2</v>
      </c>
      <c r="AQ16" s="395">
        <f t="shared" si="27"/>
        <v>3650000</v>
      </c>
      <c r="AR16" s="394">
        <f t="shared" si="28"/>
        <v>0</v>
      </c>
      <c r="AS16" s="366">
        <f t="shared" si="29"/>
        <v>0</v>
      </c>
      <c r="AT16" s="366">
        <f t="shared" si="30"/>
        <v>0</v>
      </c>
      <c r="AU16" s="394">
        <f t="shared" si="31"/>
        <v>1</v>
      </c>
      <c r="AV16" s="395">
        <f t="shared" si="32"/>
        <v>82.2</v>
      </c>
      <c r="AW16" s="395">
        <f t="shared" si="33"/>
        <v>3650000</v>
      </c>
      <c r="AX16" s="394">
        <f t="shared" si="34"/>
        <v>0</v>
      </c>
      <c r="AY16" s="366">
        <f t="shared" si="35"/>
        <v>0</v>
      </c>
      <c r="AZ16" s="366">
        <f t="shared" si="36"/>
        <v>0</v>
      </c>
      <c r="BA16" s="394">
        <f t="shared" si="37"/>
        <v>0</v>
      </c>
      <c r="BB16" s="366">
        <f t="shared" si="85"/>
        <v>0</v>
      </c>
      <c r="BC16" s="366">
        <f t="shared" si="86"/>
        <v>0</v>
      </c>
      <c r="BD16" s="394">
        <f t="shared" si="82"/>
        <v>1</v>
      </c>
      <c r="BE16" s="366">
        <f t="shared" si="83"/>
        <v>82.2</v>
      </c>
      <c r="BF16" s="366">
        <f t="shared" si="84"/>
        <v>3650000</v>
      </c>
      <c r="BG16" s="394">
        <f t="shared" si="40"/>
        <v>0</v>
      </c>
      <c r="BH16" s="366">
        <f t="shared" si="41"/>
        <v>0</v>
      </c>
      <c r="BI16" s="366">
        <f t="shared" si="42"/>
        <v>0</v>
      </c>
      <c r="BJ16" s="394">
        <f t="shared" si="43"/>
        <v>0</v>
      </c>
      <c r="BK16" s="366">
        <f t="shared" si="44"/>
        <v>0</v>
      </c>
      <c r="BL16" s="366">
        <f t="shared" si="45"/>
        <v>0</v>
      </c>
      <c r="BM16" s="394">
        <f t="shared" si="46"/>
        <v>0</v>
      </c>
      <c r="BN16" s="366">
        <f t="shared" si="47"/>
        <v>0</v>
      </c>
      <c r="BO16" s="366">
        <f t="shared" si="48"/>
        <v>0</v>
      </c>
      <c r="BP16" s="394">
        <f t="shared" si="49"/>
        <v>0</v>
      </c>
      <c r="BQ16" s="366">
        <f t="shared" si="50"/>
        <v>0</v>
      </c>
      <c r="BR16" s="366">
        <f t="shared" si="51"/>
        <v>0</v>
      </c>
      <c r="BS16" s="394">
        <f t="shared" si="52"/>
        <v>0</v>
      </c>
      <c r="BT16" s="366">
        <f t="shared" si="53"/>
        <v>0</v>
      </c>
      <c r="BU16" s="366">
        <f t="shared" si="54"/>
        <v>0</v>
      </c>
      <c r="BV16" s="394">
        <f t="shared" si="55"/>
        <v>0</v>
      </c>
      <c r="BW16" s="366">
        <f t="shared" si="56"/>
        <v>0</v>
      </c>
      <c r="BX16" s="366">
        <f t="shared" si="57"/>
        <v>0</v>
      </c>
      <c r="BY16" s="394">
        <f t="shared" si="58"/>
        <v>0</v>
      </c>
      <c r="BZ16" s="366">
        <f t="shared" si="59"/>
        <v>0</v>
      </c>
      <c r="CA16" s="366">
        <f t="shared" si="60"/>
        <v>0</v>
      </c>
      <c r="CB16" s="394">
        <f t="shared" si="61"/>
        <v>0</v>
      </c>
      <c r="CC16" s="366">
        <f t="shared" si="62"/>
        <v>0</v>
      </c>
      <c r="CD16" s="366">
        <f t="shared" si="63"/>
        <v>0</v>
      </c>
      <c r="CE16" s="394">
        <f t="shared" si="64"/>
        <v>1</v>
      </c>
      <c r="CF16" s="366">
        <f t="shared" si="65"/>
        <v>82.2</v>
      </c>
      <c r="CG16" s="366">
        <f t="shared" si="66"/>
        <v>3650000</v>
      </c>
      <c r="CH16" s="394">
        <f t="shared" si="67"/>
        <v>0</v>
      </c>
      <c r="CI16" s="366">
        <f t="shared" si="68"/>
        <v>0</v>
      </c>
      <c r="CJ16" s="366">
        <f t="shared" si="69"/>
        <v>0</v>
      </c>
      <c r="CK16" s="394">
        <f t="shared" si="70"/>
        <v>0</v>
      </c>
      <c r="CL16" s="366">
        <f t="shared" si="71"/>
        <v>0</v>
      </c>
      <c r="CM16" s="366">
        <f t="shared" si="72"/>
        <v>0</v>
      </c>
      <c r="CN16" s="394">
        <f t="shared" si="73"/>
        <v>0</v>
      </c>
      <c r="CO16" s="366">
        <f t="shared" si="74"/>
        <v>0</v>
      </c>
      <c r="CP16" s="366">
        <f t="shared" si="75"/>
        <v>0</v>
      </c>
      <c r="CQ16" s="394">
        <f t="shared" si="76"/>
        <v>0</v>
      </c>
      <c r="CR16" s="366">
        <f t="shared" si="77"/>
        <v>0</v>
      </c>
      <c r="CS16" s="366">
        <f t="shared" si="78"/>
        <v>0</v>
      </c>
      <c r="CT16" s="394">
        <f t="shared" si="79"/>
        <v>0</v>
      </c>
      <c r="CU16" s="366">
        <f t="shared" si="80"/>
        <v>0</v>
      </c>
      <c r="CV16" s="366">
        <f t="shared" si="81"/>
        <v>0</v>
      </c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29"/>
      <c r="DX16" s="429"/>
      <c r="DY16" s="429"/>
      <c r="DZ16" s="429"/>
      <c r="EA16" s="429"/>
      <c r="EB16" s="429"/>
      <c r="EC16" s="429"/>
      <c r="ED16" s="429"/>
      <c r="EE16" s="429"/>
      <c r="EF16" s="429"/>
      <c r="EG16" s="429"/>
      <c r="EH16" s="429"/>
      <c r="EI16" s="429"/>
      <c r="EJ16" s="429"/>
      <c r="EK16" s="429"/>
      <c r="EL16" s="429"/>
      <c r="EM16" s="429"/>
      <c r="EN16" s="429"/>
      <c r="EO16" s="429"/>
      <c r="EP16" s="429"/>
      <c r="EQ16" s="429"/>
      <c r="ER16" s="429"/>
      <c r="ES16" s="429"/>
      <c r="ET16" s="429"/>
      <c r="EU16" s="429"/>
    </row>
    <row r="17" spans="1:151" x14ac:dyDescent="0.3">
      <c r="A17" s="161">
        <v>14</v>
      </c>
      <c r="B17" s="162" t="s">
        <v>80</v>
      </c>
      <c r="C17" s="8" t="s">
        <v>79</v>
      </c>
      <c r="D17" s="12" t="s">
        <v>78</v>
      </c>
      <c r="E17" s="2" t="s">
        <v>102</v>
      </c>
      <c r="F17" s="2" t="s">
        <v>404</v>
      </c>
      <c r="G17" s="2" t="s">
        <v>18</v>
      </c>
      <c r="H17" s="10"/>
      <c r="I17" s="7" t="s">
        <v>62</v>
      </c>
      <c r="J17" s="6" t="s">
        <v>83</v>
      </c>
      <c r="K17" s="8" t="s">
        <v>63</v>
      </c>
      <c r="L17" s="12" t="s">
        <v>375</v>
      </c>
      <c r="M17" s="2" t="s">
        <v>392</v>
      </c>
      <c r="N17" s="7">
        <v>153.6</v>
      </c>
      <c r="O17" s="32">
        <f t="shared" si="4"/>
        <v>69986.979166666672</v>
      </c>
      <c r="P17" s="192">
        <v>10750000</v>
      </c>
      <c r="Q17" s="394">
        <f t="shared" si="5"/>
        <v>0</v>
      </c>
      <c r="R17" s="395">
        <f t="shared" si="6"/>
        <v>0</v>
      </c>
      <c r="S17" s="395">
        <f t="shared" si="7"/>
        <v>0</v>
      </c>
      <c r="T17" s="394">
        <f t="shared" si="8"/>
        <v>1</v>
      </c>
      <c r="U17" s="395">
        <f t="shared" si="9"/>
        <v>153.6</v>
      </c>
      <c r="V17" s="395">
        <f t="shared" si="10"/>
        <v>10750000</v>
      </c>
      <c r="W17" s="394">
        <f t="shared" si="11"/>
        <v>0</v>
      </c>
      <c r="X17" s="396">
        <f t="shared" si="12"/>
        <v>0</v>
      </c>
      <c r="Y17" s="396">
        <f t="shared" si="13"/>
        <v>0</v>
      </c>
      <c r="Z17" s="394">
        <f t="shared" si="14"/>
        <v>0</v>
      </c>
      <c r="AA17" s="396">
        <f t="shared" si="15"/>
        <v>0</v>
      </c>
      <c r="AB17" s="396">
        <f t="shared" si="16"/>
        <v>0</v>
      </c>
      <c r="AC17" s="394">
        <f t="shared" si="17"/>
        <v>0</v>
      </c>
      <c r="AD17" s="396">
        <f t="shared" si="18"/>
        <v>0</v>
      </c>
      <c r="AE17" s="396">
        <f t="shared" si="19"/>
        <v>0</v>
      </c>
      <c r="AF17" s="389">
        <f t="shared" si="0"/>
        <v>153.6</v>
      </c>
      <c r="AG17" s="367">
        <f t="shared" si="1"/>
        <v>10750000</v>
      </c>
      <c r="AH17" s="367">
        <f t="shared" si="20"/>
        <v>1</v>
      </c>
      <c r="AI17" s="367">
        <f t="shared" si="2"/>
        <v>0</v>
      </c>
      <c r="AJ17" s="367">
        <f t="shared" si="3"/>
        <v>0</v>
      </c>
      <c r="AK17" s="372">
        <f t="shared" si="21"/>
        <v>0</v>
      </c>
      <c r="AL17" s="394">
        <f t="shared" si="22"/>
        <v>0</v>
      </c>
      <c r="AM17" s="395">
        <f t="shared" si="23"/>
        <v>0</v>
      </c>
      <c r="AN17" s="395">
        <f t="shared" si="24"/>
        <v>0</v>
      </c>
      <c r="AO17" s="394">
        <f t="shared" si="25"/>
        <v>1</v>
      </c>
      <c r="AP17" s="395">
        <f t="shared" si="26"/>
        <v>153.6</v>
      </c>
      <c r="AQ17" s="395">
        <f t="shared" si="27"/>
        <v>10750000</v>
      </c>
      <c r="AR17" s="394">
        <f t="shared" si="28"/>
        <v>0</v>
      </c>
      <c r="AS17" s="366">
        <f t="shared" si="29"/>
        <v>0</v>
      </c>
      <c r="AT17" s="366">
        <f t="shared" si="30"/>
        <v>0</v>
      </c>
      <c r="AU17" s="394">
        <f t="shared" si="31"/>
        <v>0</v>
      </c>
      <c r="AV17" s="395">
        <f t="shared" si="32"/>
        <v>0</v>
      </c>
      <c r="AW17" s="395">
        <f t="shared" si="33"/>
        <v>0</v>
      </c>
      <c r="AX17" s="394">
        <f t="shared" si="34"/>
        <v>1</v>
      </c>
      <c r="AY17" s="366">
        <f>IF(M17="внутри квартала",N17,0)</f>
        <v>153.6</v>
      </c>
      <c r="AZ17" s="366">
        <f t="shared" si="36"/>
        <v>10750000</v>
      </c>
      <c r="BA17" s="394">
        <f t="shared" si="37"/>
        <v>0</v>
      </c>
      <c r="BB17" s="366">
        <f t="shared" si="85"/>
        <v>0</v>
      </c>
      <c r="BC17" s="366">
        <f t="shared" si="86"/>
        <v>0</v>
      </c>
      <c r="BD17" s="394">
        <f t="shared" si="82"/>
        <v>0</v>
      </c>
      <c r="BE17" s="366">
        <f t="shared" si="83"/>
        <v>0</v>
      </c>
      <c r="BF17" s="366">
        <f t="shared" si="84"/>
        <v>0</v>
      </c>
      <c r="BG17" s="394">
        <f t="shared" si="40"/>
        <v>1</v>
      </c>
      <c r="BH17" s="366">
        <f t="shared" si="41"/>
        <v>153.6</v>
      </c>
      <c r="BI17" s="366">
        <f t="shared" si="42"/>
        <v>10750000</v>
      </c>
      <c r="BJ17" s="394">
        <f t="shared" si="43"/>
        <v>0</v>
      </c>
      <c r="BK17" s="366">
        <f t="shared" si="44"/>
        <v>0</v>
      </c>
      <c r="BL17" s="366">
        <f t="shared" si="45"/>
        <v>0</v>
      </c>
      <c r="BM17" s="394">
        <f t="shared" si="46"/>
        <v>0</v>
      </c>
      <c r="BN17" s="366">
        <f t="shared" si="47"/>
        <v>0</v>
      </c>
      <c r="BO17" s="366">
        <f t="shared" si="48"/>
        <v>0</v>
      </c>
      <c r="BP17" s="394">
        <f t="shared" si="49"/>
        <v>0</v>
      </c>
      <c r="BQ17" s="366">
        <f t="shared" si="50"/>
        <v>0</v>
      </c>
      <c r="BR17" s="366">
        <f t="shared" si="51"/>
        <v>0</v>
      </c>
      <c r="BS17" s="394">
        <f t="shared" si="52"/>
        <v>0</v>
      </c>
      <c r="BT17" s="366">
        <f t="shared" si="53"/>
        <v>0</v>
      </c>
      <c r="BU17" s="366">
        <f t="shared" si="54"/>
        <v>0</v>
      </c>
      <c r="BV17" s="394">
        <f t="shared" si="55"/>
        <v>0</v>
      </c>
      <c r="BW17" s="366">
        <f t="shared" si="56"/>
        <v>0</v>
      </c>
      <c r="BX17" s="366">
        <f t="shared" si="57"/>
        <v>0</v>
      </c>
      <c r="BY17" s="394">
        <f t="shared" si="58"/>
        <v>0</v>
      </c>
      <c r="BZ17" s="366">
        <f t="shared" si="59"/>
        <v>0</v>
      </c>
      <c r="CA17" s="366">
        <f t="shared" si="60"/>
        <v>0</v>
      </c>
      <c r="CB17" s="394">
        <f t="shared" si="61"/>
        <v>0</v>
      </c>
      <c r="CC17" s="366">
        <f t="shared" si="62"/>
        <v>0</v>
      </c>
      <c r="CD17" s="366">
        <f t="shared" si="63"/>
        <v>0</v>
      </c>
      <c r="CE17" s="394">
        <f t="shared" si="64"/>
        <v>1</v>
      </c>
      <c r="CF17" s="366">
        <f t="shared" si="65"/>
        <v>153.6</v>
      </c>
      <c r="CG17" s="366">
        <f t="shared" si="66"/>
        <v>10750000</v>
      </c>
      <c r="CH17" s="394">
        <f t="shared" si="67"/>
        <v>0</v>
      </c>
      <c r="CI17" s="366">
        <f t="shared" si="68"/>
        <v>0</v>
      </c>
      <c r="CJ17" s="366">
        <f t="shared" si="69"/>
        <v>0</v>
      </c>
      <c r="CK17" s="394">
        <f t="shared" si="70"/>
        <v>0</v>
      </c>
      <c r="CL17" s="366">
        <f t="shared" si="71"/>
        <v>0</v>
      </c>
      <c r="CM17" s="366">
        <f t="shared" si="72"/>
        <v>0</v>
      </c>
      <c r="CN17" s="394">
        <f t="shared" si="73"/>
        <v>0</v>
      </c>
      <c r="CO17" s="366">
        <f t="shared" si="74"/>
        <v>0</v>
      </c>
      <c r="CP17" s="366">
        <f t="shared" si="75"/>
        <v>0</v>
      </c>
      <c r="CQ17" s="394">
        <f t="shared" si="76"/>
        <v>0</v>
      </c>
      <c r="CR17" s="366">
        <f t="shared" si="77"/>
        <v>0</v>
      </c>
      <c r="CS17" s="366">
        <f t="shared" si="78"/>
        <v>0</v>
      </c>
      <c r="CT17" s="394">
        <f t="shared" si="79"/>
        <v>0</v>
      </c>
      <c r="CU17" s="366">
        <f t="shared" si="80"/>
        <v>0</v>
      </c>
      <c r="CV17" s="366">
        <f t="shared" si="81"/>
        <v>0</v>
      </c>
      <c r="CW17" s="429"/>
      <c r="CX17" s="429"/>
      <c r="CY17" s="429"/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29"/>
      <c r="EE17" s="429"/>
      <c r="EF17" s="429"/>
      <c r="EG17" s="429"/>
      <c r="EH17" s="429"/>
      <c r="EI17" s="429"/>
      <c r="EJ17" s="429"/>
      <c r="EK17" s="429"/>
      <c r="EL17" s="429"/>
      <c r="EM17" s="429"/>
      <c r="EN17" s="429"/>
      <c r="EO17" s="429"/>
      <c r="EP17" s="429"/>
      <c r="EQ17" s="429"/>
      <c r="ER17" s="429"/>
      <c r="ES17" s="429"/>
      <c r="ET17" s="429"/>
      <c r="EU17" s="429"/>
    </row>
    <row r="18" spans="1:151" x14ac:dyDescent="0.3">
      <c r="A18" s="161">
        <v>15</v>
      </c>
      <c r="B18" s="162" t="s">
        <v>80</v>
      </c>
      <c r="C18" s="8" t="s">
        <v>79</v>
      </c>
      <c r="D18" s="12" t="s">
        <v>78</v>
      </c>
      <c r="E18" s="2" t="s">
        <v>102</v>
      </c>
      <c r="F18" s="2" t="s">
        <v>404</v>
      </c>
      <c r="G18" s="2" t="s">
        <v>18</v>
      </c>
      <c r="H18" s="10"/>
      <c r="I18" s="7" t="s">
        <v>62</v>
      </c>
      <c r="J18" s="6" t="s">
        <v>83</v>
      </c>
      <c r="K18" s="8" t="s">
        <v>64</v>
      </c>
      <c r="L18" s="12" t="s">
        <v>375</v>
      </c>
      <c r="M18" s="2" t="s">
        <v>392</v>
      </c>
      <c r="N18" s="7">
        <v>153.6</v>
      </c>
      <c r="O18" s="32">
        <f t="shared" si="4"/>
        <v>69986.979166666672</v>
      </c>
      <c r="P18" s="192">
        <v>10750000</v>
      </c>
      <c r="Q18" s="394">
        <f t="shared" si="5"/>
        <v>0</v>
      </c>
      <c r="R18" s="395">
        <f t="shared" si="6"/>
        <v>0</v>
      </c>
      <c r="S18" s="395">
        <f t="shared" si="7"/>
        <v>0</v>
      </c>
      <c r="T18" s="394">
        <f t="shared" si="8"/>
        <v>1</v>
      </c>
      <c r="U18" s="395">
        <f t="shared" si="9"/>
        <v>153.6</v>
      </c>
      <c r="V18" s="395">
        <f t="shared" si="10"/>
        <v>10750000</v>
      </c>
      <c r="W18" s="394">
        <f t="shared" si="11"/>
        <v>0</v>
      </c>
      <c r="X18" s="396">
        <f t="shared" si="12"/>
        <v>0</v>
      </c>
      <c r="Y18" s="396">
        <f t="shared" si="13"/>
        <v>0</v>
      </c>
      <c r="Z18" s="394">
        <f t="shared" si="14"/>
        <v>0</v>
      </c>
      <c r="AA18" s="396">
        <f t="shared" si="15"/>
        <v>0</v>
      </c>
      <c r="AB18" s="396">
        <f t="shared" si="16"/>
        <v>0</v>
      </c>
      <c r="AC18" s="394">
        <f t="shared" si="17"/>
        <v>0</v>
      </c>
      <c r="AD18" s="396">
        <f t="shared" si="18"/>
        <v>0</v>
      </c>
      <c r="AE18" s="396">
        <f t="shared" si="19"/>
        <v>0</v>
      </c>
      <c r="AF18" s="389">
        <f t="shared" si="0"/>
        <v>153.6</v>
      </c>
      <c r="AG18" s="367">
        <f t="shared" si="1"/>
        <v>10750000</v>
      </c>
      <c r="AH18" s="367">
        <f t="shared" si="20"/>
        <v>1</v>
      </c>
      <c r="AI18" s="367">
        <f t="shared" si="2"/>
        <v>0</v>
      </c>
      <c r="AJ18" s="367">
        <f t="shared" si="3"/>
        <v>0</v>
      </c>
      <c r="AK18" s="372">
        <f t="shared" si="21"/>
        <v>0</v>
      </c>
      <c r="AL18" s="394">
        <f t="shared" si="22"/>
        <v>0</v>
      </c>
      <c r="AM18" s="395">
        <f t="shared" si="23"/>
        <v>0</v>
      </c>
      <c r="AN18" s="395">
        <f t="shared" si="24"/>
        <v>0</v>
      </c>
      <c r="AO18" s="394">
        <f t="shared" si="25"/>
        <v>1</v>
      </c>
      <c r="AP18" s="395">
        <f t="shared" si="26"/>
        <v>153.6</v>
      </c>
      <c r="AQ18" s="395">
        <f t="shared" si="27"/>
        <v>10750000</v>
      </c>
      <c r="AR18" s="394">
        <f t="shared" si="28"/>
        <v>0</v>
      </c>
      <c r="AS18" s="366">
        <f t="shared" si="29"/>
        <v>0</v>
      </c>
      <c r="AT18" s="366">
        <f t="shared" si="30"/>
        <v>0</v>
      </c>
      <c r="AU18" s="394">
        <f t="shared" si="31"/>
        <v>0</v>
      </c>
      <c r="AV18" s="395">
        <f t="shared" si="32"/>
        <v>0</v>
      </c>
      <c r="AW18" s="395">
        <f t="shared" si="33"/>
        <v>0</v>
      </c>
      <c r="AX18" s="394">
        <f t="shared" si="34"/>
        <v>1</v>
      </c>
      <c r="AY18" s="366">
        <f>IF(M18="внутри квартала",N18,0)</f>
        <v>153.6</v>
      </c>
      <c r="AZ18" s="366">
        <f t="shared" ref="AZ18" si="87">IF(M18="внутри квартала",P18,0)</f>
        <v>10750000</v>
      </c>
      <c r="BA18" s="394">
        <f t="shared" si="37"/>
        <v>0</v>
      </c>
      <c r="BB18" s="366">
        <f t="shared" si="85"/>
        <v>0</v>
      </c>
      <c r="BC18" s="366">
        <f t="shared" si="86"/>
        <v>0</v>
      </c>
      <c r="BD18" s="394">
        <f t="shared" si="82"/>
        <v>0</v>
      </c>
      <c r="BE18" s="366">
        <f t="shared" si="83"/>
        <v>0</v>
      </c>
      <c r="BF18" s="366">
        <f t="shared" si="84"/>
        <v>0</v>
      </c>
      <c r="BG18" s="394">
        <f t="shared" si="40"/>
        <v>1</v>
      </c>
      <c r="BH18" s="366">
        <f t="shared" si="41"/>
        <v>153.6</v>
      </c>
      <c r="BI18" s="366">
        <f t="shared" si="42"/>
        <v>10750000</v>
      </c>
      <c r="BJ18" s="394">
        <f t="shared" si="43"/>
        <v>0</v>
      </c>
      <c r="BK18" s="366">
        <f t="shared" si="44"/>
        <v>0</v>
      </c>
      <c r="BL18" s="366">
        <f t="shared" si="45"/>
        <v>0</v>
      </c>
      <c r="BM18" s="394">
        <f t="shared" si="46"/>
        <v>0</v>
      </c>
      <c r="BN18" s="366">
        <f t="shared" si="47"/>
        <v>0</v>
      </c>
      <c r="BO18" s="366">
        <f t="shared" si="48"/>
        <v>0</v>
      </c>
      <c r="BP18" s="394">
        <f t="shared" si="49"/>
        <v>0</v>
      </c>
      <c r="BQ18" s="366">
        <f t="shared" si="50"/>
        <v>0</v>
      </c>
      <c r="BR18" s="366">
        <f t="shared" si="51"/>
        <v>0</v>
      </c>
      <c r="BS18" s="394">
        <f t="shared" si="52"/>
        <v>0</v>
      </c>
      <c r="BT18" s="366">
        <f t="shared" si="53"/>
        <v>0</v>
      </c>
      <c r="BU18" s="366">
        <f t="shared" si="54"/>
        <v>0</v>
      </c>
      <c r="BV18" s="394">
        <f t="shared" si="55"/>
        <v>0</v>
      </c>
      <c r="BW18" s="366">
        <f t="shared" si="56"/>
        <v>0</v>
      </c>
      <c r="BX18" s="366">
        <f t="shared" si="57"/>
        <v>0</v>
      </c>
      <c r="BY18" s="394">
        <f t="shared" si="58"/>
        <v>0</v>
      </c>
      <c r="BZ18" s="366">
        <f t="shared" si="59"/>
        <v>0</v>
      </c>
      <c r="CA18" s="366">
        <f t="shared" si="60"/>
        <v>0</v>
      </c>
      <c r="CB18" s="394">
        <f t="shared" si="61"/>
        <v>0</v>
      </c>
      <c r="CC18" s="366">
        <f t="shared" si="62"/>
        <v>0</v>
      </c>
      <c r="CD18" s="366">
        <f t="shared" si="63"/>
        <v>0</v>
      </c>
      <c r="CE18" s="394">
        <f t="shared" si="64"/>
        <v>1</v>
      </c>
      <c r="CF18" s="366">
        <f t="shared" si="65"/>
        <v>153.6</v>
      </c>
      <c r="CG18" s="366">
        <f t="shared" si="66"/>
        <v>10750000</v>
      </c>
      <c r="CH18" s="394">
        <f t="shared" si="67"/>
        <v>0</v>
      </c>
      <c r="CI18" s="366">
        <f t="shared" si="68"/>
        <v>0</v>
      </c>
      <c r="CJ18" s="366">
        <f t="shared" si="69"/>
        <v>0</v>
      </c>
      <c r="CK18" s="394">
        <f t="shared" si="70"/>
        <v>0</v>
      </c>
      <c r="CL18" s="366">
        <f t="shared" si="71"/>
        <v>0</v>
      </c>
      <c r="CM18" s="366">
        <f t="shared" si="72"/>
        <v>0</v>
      </c>
      <c r="CN18" s="394">
        <f t="shared" si="73"/>
        <v>0</v>
      </c>
      <c r="CO18" s="366">
        <f t="shared" si="74"/>
        <v>0</v>
      </c>
      <c r="CP18" s="366">
        <f t="shared" si="75"/>
        <v>0</v>
      </c>
      <c r="CQ18" s="394">
        <f t="shared" si="76"/>
        <v>0</v>
      </c>
      <c r="CR18" s="366">
        <f t="shared" si="77"/>
        <v>0</v>
      </c>
      <c r="CS18" s="366">
        <f t="shared" si="78"/>
        <v>0</v>
      </c>
      <c r="CT18" s="394">
        <f t="shared" si="79"/>
        <v>0</v>
      </c>
      <c r="CU18" s="366">
        <f t="shared" si="80"/>
        <v>0</v>
      </c>
      <c r="CV18" s="366">
        <f t="shared" si="81"/>
        <v>0</v>
      </c>
      <c r="CW18" s="429"/>
      <c r="CX18" s="429"/>
      <c r="CY18" s="429"/>
      <c r="CZ18" s="429"/>
      <c r="DA18" s="429"/>
      <c r="DB18" s="429"/>
      <c r="DC18" s="429"/>
      <c r="DD18" s="429"/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29"/>
      <c r="DX18" s="429"/>
      <c r="DY18" s="429"/>
      <c r="DZ18" s="429"/>
      <c r="EA18" s="429"/>
      <c r="EB18" s="429"/>
      <c r="EC18" s="429"/>
      <c r="ED18" s="429"/>
      <c r="EE18" s="429"/>
      <c r="EF18" s="429"/>
      <c r="EG18" s="429"/>
      <c r="EH18" s="429"/>
      <c r="EI18" s="429"/>
      <c r="EJ18" s="429"/>
      <c r="EK18" s="429"/>
      <c r="EL18" s="429"/>
      <c r="EM18" s="429"/>
      <c r="EN18" s="429"/>
      <c r="EO18" s="429"/>
      <c r="EP18" s="429"/>
      <c r="EQ18" s="429"/>
      <c r="ER18" s="429"/>
      <c r="ES18" s="429"/>
      <c r="ET18" s="429"/>
      <c r="EU18" s="429"/>
    </row>
    <row r="19" spans="1:151" x14ac:dyDescent="0.3">
      <c r="A19" s="161"/>
      <c r="B19" s="162"/>
      <c r="C19" s="8"/>
      <c r="D19" s="12"/>
      <c r="E19" s="2"/>
      <c r="F19" s="2"/>
      <c r="G19" s="2"/>
      <c r="H19" s="2"/>
      <c r="I19" s="7"/>
      <c r="J19" s="7"/>
      <c r="K19" s="8"/>
      <c r="L19" s="2"/>
      <c r="M19" s="2"/>
      <c r="N19" s="284">
        <f>SUM(N4:N18)</f>
        <v>1606.9099999999999</v>
      </c>
      <c r="O19" s="285">
        <f>AVERAGE(O4:O18)</f>
        <v>58067.355903154268</v>
      </c>
      <c r="P19" s="347">
        <f>SUM(P4:P18)</f>
        <v>94160000</v>
      </c>
      <c r="Q19" s="394">
        <f t="shared" si="5"/>
        <v>0</v>
      </c>
      <c r="R19" s="395">
        <f t="shared" si="6"/>
        <v>0</v>
      </c>
      <c r="S19" s="395">
        <f t="shared" si="7"/>
        <v>0</v>
      </c>
      <c r="T19" s="394">
        <f t="shared" si="8"/>
        <v>0</v>
      </c>
      <c r="U19" s="395">
        <f t="shared" si="9"/>
        <v>0</v>
      </c>
      <c r="V19" s="395">
        <f t="shared" si="10"/>
        <v>0</v>
      </c>
      <c r="W19" s="394">
        <f t="shared" si="11"/>
        <v>0</v>
      </c>
      <c r="X19" s="396">
        <f t="shared" si="12"/>
        <v>0</v>
      </c>
      <c r="Y19" s="396">
        <f t="shared" si="13"/>
        <v>0</v>
      </c>
      <c r="Z19" s="394">
        <f t="shared" si="14"/>
        <v>0</v>
      </c>
      <c r="AA19" s="396">
        <f t="shared" si="15"/>
        <v>0</v>
      </c>
      <c r="AB19" s="396">
        <f t="shared" si="16"/>
        <v>0</v>
      </c>
      <c r="AC19" s="394">
        <f t="shared" si="17"/>
        <v>0</v>
      </c>
      <c r="AD19" s="396">
        <f t="shared" si="18"/>
        <v>0</v>
      </c>
      <c r="AE19" s="396">
        <f t="shared" si="19"/>
        <v>0</v>
      </c>
      <c r="AF19" s="389">
        <f t="shared" si="0"/>
        <v>0</v>
      </c>
      <c r="AG19" s="367">
        <f t="shared" si="1"/>
        <v>0</v>
      </c>
      <c r="AH19" s="367">
        <f t="shared" si="20"/>
        <v>0</v>
      </c>
      <c r="AI19" s="367">
        <f t="shared" si="2"/>
        <v>0</v>
      </c>
      <c r="AJ19" s="367">
        <f t="shared" si="3"/>
        <v>0</v>
      </c>
      <c r="AK19" s="372">
        <f t="shared" si="21"/>
        <v>0</v>
      </c>
      <c r="AL19" s="394">
        <f t="shared" si="22"/>
        <v>0</v>
      </c>
      <c r="AM19" s="395">
        <f t="shared" si="23"/>
        <v>0</v>
      </c>
      <c r="AN19" s="395">
        <f t="shared" si="24"/>
        <v>0</v>
      </c>
      <c r="AO19" s="394">
        <f t="shared" si="25"/>
        <v>0</v>
      </c>
      <c r="AP19" s="395">
        <f t="shared" si="26"/>
        <v>0</v>
      </c>
      <c r="AQ19" s="395">
        <f t="shared" si="27"/>
        <v>0</v>
      </c>
      <c r="AR19" s="394">
        <f t="shared" si="28"/>
        <v>0</v>
      </c>
      <c r="AS19" s="366">
        <f t="shared" si="29"/>
        <v>0</v>
      </c>
      <c r="AT19" s="366">
        <f t="shared" si="30"/>
        <v>0</v>
      </c>
      <c r="AU19" s="394">
        <f t="shared" si="31"/>
        <v>0</v>
      </c>
      <c r="AV19" s="395">
        <f t="shared" si="32"/>
        <v>0</v>
      </c>
      <c r="AW19" s="395">
        <f t="shared" si="33"/>
        <v>0</v>
      </c>
      <c r="AX19" s="394">
        <f t="shared" si="34"/>
        <v>0</v>
      </c>
      <c r="AY19" s="366">
        <f t="shared" si="35"/>
        <v>0</v>
      </c>
      <c r="AZ19" s="366">
        <f t="shared" si="36"/>
        <v>0</v>
      </c>
      <c r="BA19" s="394">
        <f t="shared" si="37"/>
        <v>0</v>
      </c>
      <c r="BB19" s="366">
        <f t="shared" si="85"/>
        <v>0</v>
      </c>
      <c r="BC19" s="366">
        <f t="shared" si="86"/>
        <v>0</v>
      </c>
      <c r="BD19" s="394">
        <f t="shared" si="82"/>
        <v>0</v>
      </c>
      <c r="BE19" s="366">
        <f t="shared" si="83"/>
        <v>0</v>
      </c>
      <c r="BF19" s="366">
        <f t="shared" si="84"/>
        <v>0</v>
      </c>
      <c r="BG19" s="394">
        <f t="shared" si="40"/>
        <v>0</v>
      </c>
      <c r="BH19" s="366">
        <f t="shared" si="41"/>
        <v>0</v>
      </c>
      <c r="BI19" s="366">
        <f t="shared" si="42"/>
        <v>0</v>
      </c>
      <c r="BJ19" s="394">
        <f t="shared" si="43"/>
        <v>0</v>
      </c>
      <c r="BK19" s="366">
        <f t="shared" si="44"/>
        <v>0</v>
      </c>
      <c r="BL19" s="366">
        <f t="shared" si="45"/>
        <v>0</v>
      </c>
      <c r="BM19" s="394">
        <f t="shared" si="46"/>
        <v>0</v>
      </c>
      <c r="BN19" s="366">
        <f t="shared" si="47"/>
        <v>0</v>
      </c>
      <c r="BO19" s="366">
        <f t="shared" si="48"/>
        <v>0</v>
      </c>
      <c r="BP19" s="394">
        <f t="shared" si="49"/>
        <v>0</v>
      </c>
      <c r="BQ19" s="366">
        <f t="shared" si="50"/>
        <v>0</v>
      </c>
      <c r="BR19" s="366">
        <f t="shared" si="51"/>
        <v>0</v>
      </c>
      <c r="BS19" s="394">
        <f t="shared" si="52"/>
        <v>0</v>
      </c>
      <c r="BT19" s="366">
        <f t="shared" si="53"/>
        <v>0</v>
      </c>
      <c r="BU19" s="366">
        <f t="shared" si="54"/>
        <v>0</v>
      </c>
      <c r="BV19" s="394">
        <f t="shared" si="55"/>
        <v>0</v>
      </c>
      <c r="BW19" s="366">
        <f t="shared" si="56"/>
        <v>0</v>
      </c>
      <c r="BX19" s="366">
        <f t="shared" si="57"/>
        <v>0</v>
      </c>
      <c r="BY19" s="394">
        <f t="shared" si="58"/>
        <v>0</v>
      </c>
      <c r="BZ19" s="366">
        <f t="shared" si="59"/>
        <v>0</v>
      </c>
      <c r="CA19" s="366">
        <f t="shared" si="60"/>
        <v>0</v>
      </c>
      <c r="CB19" s="394">
        <f t="shared" si="61"/>
        <v>0</v>
      </c>
      <c r="CC19" s="366">
        <f t="shared" si="62"/>
        <v>0</v>
      </c>
      <c r="CD19" s="366">
        <f t="shared" si="63"/>
        <v>0</v>
      </c>
      <c r="CE19" s="394">
        <f t="shared" si="64"/>
        <v>0</v>
      </c>
      <c r="CF19" s="366">
        <f t="shared" si="65"/>
        <v>0</v>
      </c>
      <c r="CG19" s="366">
        <f t="shared" si="66"/>
        <v>0</v>
      </c>
      <c r="CH19" s="394">
        <f t="shared" si="67"/>
        <v>0</v>
      </c>
      <c r="CI19" s="366">
        <f t="shared" si="68"/>
        <v>0</v>
      </c>
      <c r="CJ19" s="366">
        <f t="shared" si="69"/>
        <v>0</v>
      </c>
      <c r="CK19" s="394">
        <f t="shared" si="70"/>
        <v>0</v>
      </c>
      <c r="CL19" s="366">
        <f t="shared" si="71"/>
        <v>0</v>
      </c>
      <c r="CM19" s="366">
        <f t="shared" si="72"/>
        <v>0</v>
      </c>
      <c r="CN19" s="394">
        <f t="shared" si="73"/>
        <v>0</v>
      </c>
      <c r="CO19" s="366">
        <f t="shared" si="74"/>
        <v>0</v>
      </c>
      <c r="CP19" s="366">
        <f t="shared" si="75"/>
        <v>0</v>
      </c>
      <c r="CQ19" s="394">
        <f t="shared" si="76"/>
        <v>0</v>
      </c>
      <c r="CR19" s="366">
        <f t="shared" si="77"/>
        <v>0</v>
      </c>
      <c r="CS19" s="366">
        <f t="shared" si="78"/>
        <v>0</v>
      </c>
      <c r="CT19" s="394">
        <f t="shared" si="79"/>
        <v>0</v>
      </c>
      <c r="CU19" s="366">
        <f t="shared" si="80"/>
        <v>0</v>
      </c>
      <c r="CV19" s="366">
        <f t="shared" si="81"/>
        <v>0</v>
      </c>
      <c r="CW19" s="429"/>
      <c r="CX19" s="429"/>
      <c r="CY19" s="429"/>
      <c r="CZ19" s="429"/>
      <c r="DA19" s="429"/>
      <c r="DB19" s="429"/>
      <c r="DC19" s="429"/>
      <c r="DD19" s="429"/>
      <c r="DE19" s="429"/>
      <c r="DF19" s="429"/>
      <c r="DG19" s="429"/>
      <c r="DH19" s="429"/>
      <c r="DI19" s="429"/>
      <c r="DJ19" s="429"/>
      <c r="DK19" s="429"/>
      <c r="DL19" s="429"/>
      <c r="DM19" s="429"/>
      <c r="DN19" s="429"/>
      <c r="DO19" s="429"/>
      <c r="DP19" s="429"/>
      <c r="DQ19" s="429"/>
      <c r="DR19" s="429"/>
      <c r="DS19" s="429"/>
      <c r="DT19" s="429"/>
      <c r="DU19" s="429"/>
      <c r="DV19" s="429"/>
      <c r="DW19" s="429"/>
      <c r="DX19" s="429"/>
      <c r="DY19" s="429"/>
      <c r="DZ19" s="429"/>
      <c r="EA19" s="429"/>
      <c r="EB19" s="429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29"/>
      <c r="ES19" s="429"/>
      <c r="ET19" s="429"/>
      <c r="EU19" s="429"/>
    </row>
    <row r="20" spans="1:151" x14ac:dyDescent="0.3">
      <c r="A20" s="58" t="s">
        <v>22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394">
        <f t="shared" si="5"/>
        <v>0</v>
      </c>
      <c r="R20" s="395">
        <f t="shared" si="6"/>
        <v>0</v>
      </c>
      <c r="S20" s="395">
        <f t="shared" si="7"/>
        <v>0</v>
      </c>
      <c r="T20" s="394">
        <f t="shared" si="8"/>
        <v>0</v>
      </c>
      <c r="U20" s="395">
        <f t="shared" si="9"/>
        <v>0</v>
      </c>
      <c r="V20" s="395">
        <f t="shared" si="10"/>
        <v>0</v>
      </c>
      <c r="W20" s="394">
        <f t="shared" si="11"/>
        <v>0</v>
      </c>
      <c r="X20" s="396">
        <f t="shared" si="12"/>
        <v>0</v>
      </c>
      <c r="Y20" s="396">
        <f t="shared" si="13"/>
        <v>0</v>
      </c>
      <c r="Z20" s="394">
        <f t="shared" si="14"/>
        <v>0</v>
      </c>
      <c r="AA20" s="396">
        <f t="shared" si="15"/>
        <v>0</v>
      </c>
      <c r="AB20" s="396">
        <f t="shared" si="16"/>
        <v>0</v>
      </c>
      <c r="AC20" s="394">
        <f t="shared" si="17"/>
        <v>0</v>
      </c>
      <c r="AD20" s="396">
        <f t="shared" si="18"/>
        <v>0</v>
      </c>
      <c r="AE20" s="396">
        <f t="shared" si="19"/>
        <v>0</v>
      </c>
      <c r="AF20" s="389">
        <f t="shared" si="0"/>
        <v>0</v>
      </c>
      <c r="AG20" s="367">
        <f t="shared" si="1"/>
        <v>0</v>
      </c>
      <c r="AH20" s="367">
        <f t="shared" si="20"/>
        <v>0</v>
      </c>
      <c r="AI20" s="367">
        <f t="shared" si="2"/>
        <v>0</v>
      </c>
      <c r="AJ20" s="367">
        <f t="shared" si="3"/>
        <v>0</v>
      </c>
      <c r="AK20" s="372">
        <f t="shared" si="21"/>
        <v>0</v>
      </c>
      <c r="AL20" s="394">
        <f t="shared" si="22"/>
        <v>0</v>
      </c>
      <c r="AM20" s="395">
        <f t="shared" si="23"/>
        <v>0</v>
      </c>
      <c r="AN20" s="395">
        <f t="shared" si="24"/>
        <v>0</v>
      </c>
      <c r="AO20" s="394">
        <f t="shared" si="25"/>
        <v>0</v>
      </c>
      <c r="AP20" s="395">
        <f t="shared" si="26"/>
        <v>0</v>
      </c>
      <c r="AQ20" s="395">
        <f t="shared" si="27"/>
        <v>0</v>
      </c>
      <c r="AR20" s="394">
        <f t="shared" si="28"/>
        <v>0</v>
      </c>
      <c r="AS20" s="366">
        <f t="shared" si="29"/>
        <v>0</v>
      </c>
      <c r="AT20" s="366">
        <f t="shared" si="30"/>
        <v>0</v>
      </c>
      <c r="AU20" s="394">
        <f t="shared" si="31"/>
        <v>0</v>
      </c>
      <c r="AV20" s="395">
        <f t="shared" si="32"/>
        <v>0</v>
      </c>
      <c r="AW20" s="395">
        <f t="shared" si="33"/>
        <v>0</v>
      </c>
      <c r="AX20" s="394">
        <f t="shared" si="34"/>
        <v>0</v>
      </c>
      <c r="AY20" s="366">
        <f t="shared" si="35"/>
        <v>0</v>
      </c>
      <c r="AZ20" s="366">
        <f t="shared" si="36"/>
        <v>0</v>
      </c>
      <c r="BA20" s="394">
        <f t="shared" si="37"/>
        <v>0</v>
      </c>
      <c r="BB20" s="366">
        <f t="shared" si="85"/>
        <v>0</v>
      </c>
      <c r="BC20" s="366">
        <f t="shared" si="86"/>
        <v>0</v>
      </c>
      <c r="BD20" s="394">
        <f t="shared" si="82"/>
        <v>0</v>
      </c>
      <c r="BE20" s="366">
        <f t="shared" si="83"/>
        <v>0</v>
      </c>
      <c r="BF20" s="366">
        <f t="shared" si="84"/>
        <v>0</v>
      </c>
      <c r="BG20" s="394">
        <f t="shared" si="40"/>
        <v>0</v>
      </c>
      <c r="BH20" s="366">
        <f t="shared" si="41"/>
        <v>0</v>
      </c>
      <c r="BI20" s="366">
        <f t="shared" si="42"/>
        <v>0</v>
      </c>
      <c r="BJ20" s="394">
        <f t="shared" si="43"/>
        <v>0</v>
      </c>
      <c r="BK20" s="366">
        <f t="shared" si="44"/>
        <v>0</v>
      </c>
      <c r="BL20" s="366">
        <f t="shared" si="45"/>
        <v>0</v>
      </c>
      <c r="BM20" s="394">
        <f t="shared" si="46"/>
        <v>0</v>
      </c>
      <c r="BN20" s="366">
        <f t="shared" si="47"/>
        <v>0</v>
      </c>
      <c r="BO20" s="366">
        <f t="shared" si="48"/>
        <v>0</v>
      </c>
      <c r="BP20" s="394">
        <f t="shared" si="49"/>
        <v>0</v>
      </c>
      <c r="BQ20" s="366">
        <f t="shared" si="50"/>
        <v>0</v>
      </c>
      <c r="BR20" s="366">
        <f t="shared" si="51"/>
        <v>0</v>
      </c>
      <c r="BS20" s="394">
        <f t="shared" si="52"/>
        <v>0</v>
      </c>
      <c r="BT20" s="366">
        <f t="shared" si="53"/>
        <v>0</v>
      </c>
      <c r="BU20" s="366">
        <f t="shared" si="54"/>
        <v>0</v>
      </c>
      <c r="BV20" s="394">
        <f t="shared" si="55"/>
        <v>0</v>
      </c>
      <c r="BW20" s="366">
        <f t="shared" si="56"/>
        <v>0</v>
      </c>
      <c r="BX20" s="366">
        <f t="shared" si="57"/>
        <v>0</v>
      </c>
      <c r="BY20" s="394">
        <f t="shared" si="58"/>
        <v>0</v>
      </c>
      <c r="BZ20" s="366">
        <f t="shared" si="59"/>
        <v>0</v>
      </c>
      <c r="CA20" s="366">
        <f t="shared" si="60"/>
        <v>0</v>
      </c>
      <c r="CB20" s="394">
        <f t="shared" si="61"/>
        <v>0</v>
      </c>
      <c r="CC20" s="366">
        <f t="shared" si="62"/>
        <v>0</v>
      </c>
      <c r="CD20" s="366">
        <f t="shared" si="63"/>
        <v>0</v>
      </c>
      <c r="CE20" s="394">
        <f t="shared" si="64"/>
        <v>0</v>
      </c>
      <c r="CF20" s="366">
        <f t="shared" si="65"/>
        <v>0</v>
      </c>
      <c r="CG20" s="366">
        <f t="shared" si="66"/>
        <v>0</v>
      </c>
      <c r="CH20" s="394">
        <f t="shared" si="67"/>
        <v>0</v>
      </c>
      <c r="CI20" s="366">
        <f t="shared" si="68"/>
        <v>0</v>
      </c>
      <c r="CJ20" s="366">
        <f t="shared" si="69"/>
        <v>0</v>
      </c>
      <c r="CK20" s="394">
        <f t="shared" si="70"/>
        <v>0</v>
      </c>
      <c r="CL20" s="366">
        <f t="shared" si="71"/>
        <v>0</v>
      </c>
      <c r="CM20" s="366">
        <f t="shared" si="72"/>
        <v>0</v>
      </c>
      <c r="CN20" s="394">
        <f t="shared" si="73"/>
        <v>0</v>
      </c>
      <c r="CO20" s="366">
        <f t="shared" si="74"/>
        <v>0</v>
      </c>
      <c r="CP20" s="366">
        <f t="shared" si="75"/>
        <v>0</v>
      </c>
      <c r="CQ20" s="394">
        <f t="shared" si="76"/>
        <v>0</v>
      </c>
      <c r="CR20" s="366">
        <f t="shared" si="77"/>
        <v>0</v>
      </c>
      <c r="CS20" s="366">
        <f t="shared" si="78"/>
        <v>0</v>
      </c>
      <c r="CT20" s="394">
        <f t="shared" si="79"/>
        <v>0</v>
      </c>
      <c r="CU20" s="366">
        <f t="shared" si="80"/>
        <v>0</v>
      </c>
      <c r="CV20" s="366">
        <f t="shared" si="81"/>
        <v>0</v>
      </c>
      <c r="CW20" s="429"/>
      <c r="CX20" s="429"/>
      <c r="CY20" s="429"/>
      <c r="CZ20" s="429"/>
      <c r="DA20" s="429"/>
      <c r="DB20" s="429"/>
      <c r="DC20" s="429"/>
      <c r="DD20" s="429"/>
      <c r="DE20" s="429"/>
      <c r="DF20" s="429"/>
      <c r="DG20" s="429"/>
      <c r="DH20" s="429"/>
      <c r="DI20" s="429"/>
      <c r="DJ20" s="429"/>
      <c r="DK20" s="429"/>
      <c r="DL20" s="429"/>
      <c r="DM20" s="429"/>
      <c r="DN20" s="429"/>
      <c r="DO20" s="429"/>
      <c r="DP20" s="429"/>
      <c r="DQ20" s="429"/>
      <c r="DR20" s="429"/>
      <c r="DS20" s="429"/>
      <c r="DT20" s="429"/>
      <c r="DU20" s="429"/>
      <c r="DV20" s="429"/>
      <c r="DW20" s="429"/>
      <c r="DX20" s="429"/>
      <c r="DY20" s="429"/>
      <c r="DZ20" s="429"/>
      <c r="EA20" s="429"/>
      <c r="EB20" s="429"/>
      <c r="EC20" s="429"/>
      <c r="ED20" s="429"/>
      <c r="EE20" s="429"/>
      <c r="EF20" s="429"/>
      <c r="EG20" s="429"/>
      <c r="EH20" s="429"/>
      <c r="EI20" s="429"/>
      <c r="EJ20" s="429"/>
      <c r="EK20" s="429"/>
      <c r="EL20" s="429"/>
      <c r="EM20" s="429"/>
      <c r="EN20" s="429"/>
      <c r="EO20" s="429"/>
      <c r="EP20" s="429"/>
      <c r="EQ20" s="429"/>
      <c r="ER20" s="429"/>
      <c r="ES20" s="429"/>
      <c r="ET20" s="429"/>
      <c r="EU20" s="429"/>
    </row>
    <row r="21" spans="1:151" x14ac:dyDescent="0.3">
      <c r="A21" s="165">
        <v>1</v>
      </c>
      <c r="B21" s="142" t="s">
        <v>22</v>
      </c>
      <c r="C21" s="143" t="s">
        <v>96</v>
      </c>
      <c r="D21" s="142" t="s">
        <v>97</v>
      </c>
      <c r="E21" s="144" t="s">
        <v>102</v>
      </c>
      <c r="F21" s="2" t="s">
        <v>404</v>
      </c>
      <c r="G21" s="144" t="s">
        <v>18</v>
      </c>
      <c r="H21" s="10" t="s">
        <v>345</v>
      </c>
      <c r="I21" s="145">
        <v>2021</v>
      </c>
      <c r="J21" s="146" t="s">
        <v>84</v>
      </c>
      <c r="K21" s="144">
        <v>1001</v>
      </c>
      <c r="L21" s="12" t="s">
        <v>375</v>
      </c>
      <c r="M21" s="2" t="s">
        <v>392</v>
      </c>
      <c r="N21" s="148">
        <v>78.42</v>
      </c>
      <c r="O21" s="149">
        <v>65000</v>
      </c>
      <c r="P21" s="348">
        <f>N21*O21</f>
        <v>5097300</v>
      </c>
      <c r="Q21" s="394">
        <f t="shared" si="5"/>
        <v>0</v>
      </c>
      <c r="R21" s="395">
        <f t="shared" si="6"/>
        <v>0</v>
      </c>
      <c r="S21" s="395">
        <f t="shared" si="7"/>
        <v>0</v>
      </c>
      <c r="T21" s="394">
        <f t="shared" si="8"/>
        <v>1</v>
      </c>
      <c r="U21" s="395">
        <f t="shared" si="9"/>
        <v>78.42</v>
      </c>
      <c r="V21" s="395">
        <f t="shared" si="10"/>
        <v>5097300</v>
      </c>
      <c r="W21" s="394">
        <f t="shared" si="11"/>
        <v>0</v>
      </c>
      <c r="X21" s="396">
        <f t="shared" si="12"/>
        <v>0</v>
      </c>
      <c r="Y21" s="396">
        <f t="shared" si="13"/>
        <v>0</v>
      </c>
      <c r="Z21" s="394">
        <f t="shared" si="14"/>
        <v>0</v>
      </c>
      <c r="AA21" s="396">
        <f t="shared" si="15"/>
        <v>0</v>
      </c>
      <c r="AB21" s="396">
        <f t="shared" si="16"/>
        <v>0</v>
      </c>
      <c r="AC21" s="394">
        <f t="shared" si="17"/>
        <v>0</v>
      </c>
      <c r="AD21" s="396">
        <f t="shared" si="18"/>
        <v>0</v>
      </c>
      <c r="AE21" s="396">
        <f t="shared" si="19"/>
        <v>0</v>
      </c>
      <c r="AF21" s="389">
        <f t="shared" si="0"/>
        <v>78.42</v>
      </c>
      <c r="AG21" s="367">
        <f t="shared" si="1"/>
        <v>5097300</v>
      </c>
      <c r="AH21" s="367">
        <f t="shared" si="20"/>
        <v>1</v>
      </c>
      <c r="AI21" s="367">
        <f t="shared" si="2"/>
        <v>0</v>
      </c>
      <c r="AJ21" s="367">
        <f t="shared" si="3"/>
        <v>0</v>
      </c>
      <c r="AK21" s="372">
        <f t="shared" si="21"/>
        <v>0</v>
      </c>
      <c r="AL21" s="394">
        <f t="shared" si="22"/>
        <v>0</v>
      </c>
      <c r="AM21" s="395">
        <f t="shared" si="23"/>
        <v>0</v>
      </c>
      <c r="AN21" s="395">
        <f t="shared" si="24"/>
        <v>0</v>
      </c>
      <c r="AO21" s="394">
        <f t="shared" si="25"/>
        <v>1</v>
      </c>
      <c r="AP21" s="395">
        <f t="shared" si="26"/>
        <v>78.42</v>
      </c>
      <c r="AQ21" s="395">
        <f t="shared" si="27"/>
        <v>5097300</v>
      </c>
      <c r="AR21" s="394">
        <f t="shared" si="28"/>
        <v>0</v>
      </c>
      <c r="AS21" s="366">
        <f t="shared" si="29"/>
        <v>0</v>
      </c>
      <c r="AT21" s="366">
        <f t="shared" si="30"/>
        <v>0</v>
      </c>
      <c r="AU21" s="394">
        <f t="shared" si="31"/>
        <v>0</v>
      </c>
      <c r="AV21" s="395">
        <f t="shared" si="32"/>
        <v>0</v>
      </c>
      <c r="AW21" s="395">
        <f t="shared" si="33"/>
        <v>0</v>
      </c>
      <c r="AX21" s="394">
        <f t="shared" si="34"/>
        <v>1</v>
      </c>
      <c r="AY21" s="366">
        <f t="shared" si="35"/>
        <v>78.42</v>
      </c>
      <c r="AZ21" s="366">
        <f t="shared" si="36"/>
        <v>5097300</v>
      </c>
      <c r="BA21" s="394">
        <f t="shared" si="37"/>
        <v>0</v>
      </c>
      <c r="BB21" s="366">
        <f t="shared" si="85"/>
        <v>0</v>
      </c>
      <c r="BC21" s="366">
        <f t="shared" si="86"/>
        <v>0</v>
      </c>
      <c r="BD21" s="394">
        <f t="shared" si="82"/>
        <v>0</v>
      </c>
      <c r="BE21" s="366">
        <f t="shared" ref="BE21:BE84" si="88">IF(F21="ст аэропорт",N21,0)</f>
        <v>0</v>
      </c>
      <c r="BF21" s="366">
        <f t="shared" ref="BF21:BF84" si="89">IF(F21="ст аэропорт",P21,0)</f>
        <v>0</v>
      </c>
      <c r="BG21" s="394">
        <f t="shared" si="40"/>
        <v>1</v>
      </c>
      <c r="BH21" s="366">
        <f t="shared" si="41"/>
        <v>78.42</v>
      </c>
      <c r="BI21" s="366">
        <f t="shared" si="42"/>
        <v>5097300</v>
      </c>
      <c r="BJ21" s="394">
        <f t="shared" si="43"/>
        <v>0</v>
      </c>
      <c r="BK21" s="366">
        <f t="shared" si="44"/>
        <v>0</v>
      </c>
      <c r="BL21" s="366">
        <f t="shared" si="45"/>
        <v>0</v>
      </c>
      <c r="BM21" s="394">
        <f t="shared" si="46"/>
        <v>0</v>
      </c>
      <c r="BN21" s="366">
        <f t="shared" si="47"/>
        <v>0</v>
      </c>
      <c r="BO21" s="366">
        <f t="shared" si="48"/>
        <v>0</v>
      </c>
      <c r="BP21" s="394">
        <f t="shared" si="49"/>
        <v>0</v>
      </c>
      <c r="BQ21" s="366">
        <f t="shared" si="50"/>
        <v>0</v>
      </c>
      <c r="BR21" s="366">
        <f t="shared" si="51"/>
        <v>0</v>
      </c>
      <c r="BS21" s="394">
        <f t="shared" si="52"/>
        <v>0</v>
      </c>
      <c r="BT21" s="366">
        <f t="shared" si="53"/>
        <v>0</v>
      </c>
      <c r="BU21" s="366">
        <f t="shared" si="54"/>
        <v>0</v>
      </c>
      <c r="BV21" s="394">
        <f t="shared" si="55"/>
        <v>0</v>
      </c>
      <c r="BW21" s="366">
        <f t="shared" si="56"/>
        <v>0</v>
      </c>
      <c r="BX21" s="366">
        <f t="shared" si="57"/>
        <v>0</v>
      </c>
      <c r="BY21" s="394">
        <f t="shared" si="58"/>
        <v>0</v>
      </c>
      <c r="BZ21" s="366">
        <f t="shared" si="59"/>
        <v>0</v>
      </c>
      <c r="CA21" s="366">
        <f t="shared" si="60"/>
        <v>0</v>
      </c>
      <c r="CB21" s="394">
        <f t="shared" si="61"/>
        <v>0</v>
      </c>
      <c r="CC21" s="366">
        <f t="shared" si="62"/>
        <v>0</v>
      </c>
      <c r="CD21" s="366">
        <f t="shared" si="63"/>
        <v>0</v>
      </c>
      <c r="CE21" s="394">
        <f t="shared" si="64"/>
        <v>0</v>
      </c>
      <c r="CF21" s="366">
        <f t="shared" si="65"/>
        <v>0</v>
      </c>
      <c r="CG21" s="366">
        <f t="shared" si="66"/>
        <v>0</v>
      </c>
      <c r="CH21" s="394">
        <f t="shared" si="67"/>
        <v>0</v>
      </c>
      <c r="CI21" s="366">
        <f t="shared" si="68"/>
        <v>0</v>
      </c>
      <c r="CJ21" s="366">
        <f t="shared" si="69"/>
        <v>0</v>
      </c>
      <c r="CK21" s="394">
        <f t="shared" si="70"/>
        <v>0</v>
      </c>
      <c r="CL21" s="366">
        <f t="shared" si="71"/>
        <v>0</v>
      </c>
      <c r="CM21" s="366">
        <f t="shared" si="72"/>
        <v>0</v>
      </c>
      <c r="CN21" s="394">
        <f t="shared" si="73"/>
        <v>1</v>
      </c>
      <c r="CO21" s="366">
        <f t="shared" si="74"/>
        <v>78.42</v>
      </c>
      <c r="CP21" s="366">
        <f t="shared" si="75"/>
        <v>5097300</v>
      </c>
      <c r="CQ21" s="394">
        <f t="shared" si="76"/>
        <v>0</v>
      </c>
      <c r="CR21" s="366">
        <f t="shared" si="77"/>
        <v>0</v>
      </c>
      <c r="CS21" s="366">
        <f t="shared" si="78"/>
        <v>0</v>
      </c>
      <c r="CT21" s="394">
        <f t="shared" si="79"/>
        <v>0</v>
      </c>
      <c r="CU21" s="366">
        <f t="shared" si="80"/>
        <v>0</v>
      </c>
      <c r="CV21" s="366">
        <f t="shared" si="81"/>
        <v>0</v>
      </c>
      <c r="CW21" s="429"/>
      <c r="CX21" s="429"/>
      <c r="CY21" s="429"/>
      <c r="CZ21" s="429"/>
      <c r="DA21" s="429"/>
      <c r="DB21" s="429"/>
      <c r="DC21" s="429"/>
      <c r="DD21" s="429"/>
      <c r="DE21" s="429"/>
      <c r="DF21" s="429"/>
      <c r="DG21" s="429"/>
      <c r="DH21" s="429"/>
      <c r="DI21" s="429"/>
      <c r="DJ21" s="429"/>
      <c r="DK21" s="429"/>
      <c r="DL21" s="429"/>
      <c r="DM21" s="429"/>
      <c r="DN21" s="429"/>
      <c r="DO21" s="429"/>
      <c r="DP21" s="429"/>
      <c r="DQ21" s="429"/>
      <c r="DR21" s="429"/>
      <c r="DS21" s="429"/>
      <c r="DT21" s="429"/>
      <c r="DU21" s="429"/>
      <c r="DV21" s="429"/>
      <c r="DW21" s="429"/>
      <c r="DX21" s="429"/>
      <c r="DY21" s="429"/>
      <c r="DZ21" s="429"/>
      <c r="EA21" s="429"/>
      <c r="EB21" s="429"/>
      <c r="EC21" s="429"/>
      <c r="ED21" s="429"/>
      <c r="EE21" s="429"/>
      <c r="EF21" s="429"/>
      <c r="EG21" s="429"/>
      <c r="EH21" s="429"/>
      <c r="EI21" s="429"/>
      <c r="EJ21" s="429"/>
      <c r="EK21" s="429"/>
      <c r="EL21" s="429"/>
      <c r="EM21" s="429"/>
      <c r="EN21" s="429"/>
      <c r="EO21" s="429"/>
      <c r="EP21" s="429"/>
      <c r="EQ21" s="429"/>
      <c r="ER21" s="429"/>
      <c r="ES21" s="429"/>
      <c r="ET21" s="429"/>
      <c r="EU21" s="429"/>
    </row>
    <row r="22" spans="1:151" x14ac:dyDescent="0.3">
      <c r="A22" s="166">
        <v>2</v>
      </c>
      <c r="B22" s="23" t="s">
        <v>22</v>
      </c>
      <c r="C22" s="24" t="s">
        <v>96</v>
      </c>
      <c r="D22" s="23" t="s">
        <v>97</v>
      </c>
      <c r="E22" s="25" t="s">
        <v>102</v>
      </c>
      <c r="F22" s="2" t="s">
        <v>404</v>
      </c>
      <c r="G22" s="25" t="s">
        <v>18</v>
      </c>
      <c r="H22" s="10" t="s">
        <v>345</v>
      </c>
      <c r="I22" s="145">
        <v>2021</v>
      </c>
      <c r="J22" s="22" t="s">
        <v>84</v>
      </c>
      <c r="K22" s="25">
        <v>1002</v>
      </c>
      <c r="L22" s="12" t="s">
        <v>375</v>
      </c>
      <c r="M22" s="2" t="s">
        <v>392</v>
      </c>
      <c r="N22" s="28">
        <v>123.36</v>
      </c>
      <c r="O22" s="29">
        <v>65000</v>
      </c>
      <c r="P22" s="349">
        <f t="shared" ref="P22:P28" si="90">N22*O22</f>
        <v>8018400</v>
      </c>
      <c r="Q22" s="394">
        <f t="shared" si="5"/>
        <v>0</v>
      </c>
      <c r="R22" s="395">
        <f t="shared" si="6"/>
        <v>0</v>
      </c>
      <c r="S22" s="395">
        <f t="shared" si="7"/>
        <v>0</v>
      </c>
      <c r="T22" s="394">
        <f t="shared" si="8"/>
        <v>1</v>
      </c>
      <c r="U22" s="395">
        <f t="shared" si="9"/>
        <v>123.36</v>
      </c>
      <c r="V22" s="395">
        <f t="shared" si="10"/>
        <v>8018400</v>
      </c>
      <c r="W22" s="394">
        <f t="shared" si="11"/>
        <v>0</v>
      </c>
      <c r="X22" s="396">
        <f t="shared" si="12"/>
        <v>0</v>
      </c>
      <c r="Y22" s="396">
        <f t="shared" si="13"/>
        <v>0</v>
      </c>
      <c r="Z22" s="394">
        <f t="shared" si="14"/>
        <v>0</v>
      </c>
      <c r="AA22" s="396">
        <f t="shared" si="15"/>
        <v>0</v>
      </c>
      <c r="AB22" s="396">
        <f t="shared" si="16"/>
        <v>0</v>
      </c>
      <c r="AC22" s="394">
        <f t="shared" si="17"/>
        <v>0</v>
      </c>
      <c r="AD22" s="396">
        <f t="shared" si="18"/>
        <v>0</v>
      </c>
      <c r="AE22" s="396">
        <f t="shared" si="19"/>
        <v>0</v>
      </c>
      <c r="AF22" s="389">
        <f t="shared" si="0"/>
        <v>123.36</v>
      </c>
      <c r="AG22" s="367">
        <f t="shared" si="1"/>
        <v>8018400</v>
      </c>
      <c r="AH22" s="367">
        <f t="shared" si="20"/>
        <v>1</v>
      </c>
      <c r="AI22" s="367">
        <f t="shared" si="2"/>
        <v>0</v>
      </c>
      <c r="AJ22" s="367">
        <f t="shared" si="3"/>
        <v>0</v>
      </c>
      <c r="AK22" s="372">
        <f t="shared" si="21"/>
        <v>0</v>
      </c>
      <c r="AL22" s="394">
        <f t="shared" si="22"/>
        <v>0</v>
      </c>
      <c r="AM22" s="395">
        <f t="shared" si="23"/>
        <v>0</v>
      </c>
      <c r="AN22" s="395">
        <f t="shared" si="24"/>
        <v>0</v>
      </c>
      <c r="AO22" s="394">
        <f t="shared" si="25"/>
        <v>1</v>
      </c>
      <c r="AP22" s="395">
        <f t="shared" si="26"/>
        <v>123.36</v>
      </c>
      <c r="AQ22" s="395">
        <f t="shared" si="27"/>
        <v>8018400</v>
      </c>
      <c r="AR22" s="394">
        <f t="shared" si="28"/>
        <v>0</v>
      </c>
      <c r="AS22" s="366">
        <f t="shared" si="29"/>
        <v>0</v>
      </c>
      <c r="AT22" s="366">
        <f t="shared" si="30"/>
        <v>0</v>
      </c>
      <c r="AU22" s="394">
        <f t="shared" si="31"/>
        <v>0</v>
      </c>
      <c r="AV22" s="395">
        <f t="shared" si="32"/>
        <v>0</v>
      </c>
      <c r="AW22" s="395">
        <f t="shared" si="33"/>
        <v>0</v>
      </c>
      <c r="AX22" s="394">
        <f t="shared" si="34"/>
        <v>1</v>
      </c>
      <c r="AY22" s="366">
        <f t="shared" si="35"/>
        <v>123.36</v>
      </c>
      <c r="AZ22" s="366">
        <f t="shared" si="36"/>
        <v>8018400</v>
      </c>
      <c r="BA22" s="394">
        <f t="shared" si="37"/>
        <v>0</v>
      </c>
      <c r="BB22" s="366">
        <f t="shared" si="85"/>
        <v>0</v>
      </c>
      <c r="BC22" s="366">
        <f t="shared" si="86"/>
        <v>0</v>
      </c>
      <c r="BD22" s="394">
        <f t="shared" si="82"/>
        <v>0</v>
      </c>
      <c r="BE22" s="366">
        <f t="shared" si="88"/>
        <v>0</v>
      </c>
      <c r="BF22" s="366">
        <f t="shared" si="89"/>
        <v>0</v>
      </c>
      <c r="BG22" s="394">
        <f t="shared" si="40"/>
        <v>1</v>
      </c>
      <c r="BH22" s="366">
        <f t="shared" ref="BH22:BH85" si="91">IF(F22="холмы",N22,0)</f>
        <v>123.36</v>
      </c>
      <c r="BI22" s="366">
        <f t="shared" ref="BI22:BI85" si="92">IF(F22="холмы",P22,0)</f>
        <v>8018400</v>
      </c>
      <c r="BJ22" s="394">
        <f t="shared" si="43"/>
        <v>0</v>
      </c>
      <c r="BK22" s="366">
        <f t="shared" si="44"/>
        <v>0</v>
      </c>
      <c r="BL22" s="366">
        <f t="shared" si="45"/>
        <v>0</v>
      </c>
      <c r="BM22" s="394">
        <f t="shared" si="46"/>
        <v>0</v>
      </c>
      <c r="BN22" s="366">
        <f t="shared" si="47"/>
        <v>0</v>
      </c>
      <c r="BO22" s="366">
        <f t="shared" si="48"/>
        <v>0</v>
      </c>
      <c r="BP22" s="394">
        <f t="shared" si="49"/>
        <v>0</v>
      </c>
      <c r="BQ22" s="366">
        <f t="shared" si="50"/>
        <v>0</v>
      </c>
      <c r="BR22" s="366">
        <f t="shared" si="51"/>
        <v>0</v>
      </c>
      <c r="BS22" s="394">
        <f t="shared" si="52"/>
        <v>0</v>
      </c>
      <c r="BT22" s="366">
        <f t="shared" si="53"/>
        <v>0</v>
      </c>
      <c r="BU22" s="366">
        <f t="shared" si="54"/>
        <v>0</v>
      </c>
      <c r="BV22" s="394">
        <f t="shared" si="55"/>
        <v>0</v>
      </c>
      <c r="BW22" s="366">
        <f t="shared" si="56"/>
        <v>0</v>
      </c>
      <c r="BX22" s="366">
        <f t="shared" si="57"/>
        <v>0</v>
      </c>
      <c r="BY22" s="394">
        <f t="shared" si="58"/>
        <v>0</v>
      </c>
      <c r="BZ22" s="366">
        <f t="shared" si="59"/>
        <v>0</v>
      </c>
      <c r="CA22" s="366">
        <f t="shared" si="60"/>
        <v>0</v>
      </c>
      <c r="CB22" s="394">
        <f t="shared" si="61"/>
        <v>0</v>
      </c>
      <c r="CC22" s="366">
        <f t="shared" si="62"/>
        <v>0</v>
      </c>
      <c r="CD22" s="366">
        <f t="shared" si="63"/>
        <v>0</v>
      </c>
      <c r="CE22" s="394">
        <f t="shared" si="64"/>
        <v>0</v>
      </c>
      <c r="CF22" s="366">
        <f t="shared" si="65"/>
        <v>0</v>
      </c>
      <c r="CG22" s="366">
        <f t="shared" si="66"/>
        <v>0</v>
      </c>
      <c r="CH22" s="394">
        <f t="shared" si="67"/>
        <v>0</v>
      </c>
      <c r="CI22" s="366">
        <f t="shared" si="68"/>
        <v>0</v>
      </c>
      <c r="CJ22" s="366">
        <f t="shared" si="69"/>
        <v>0</v>
      </c>
      <c r="CK22" s="394">
        <f t="shared" si="70"/>
        <v>0</v>
      </c>
      <c r="CL22" s="366">
        <f t="shared" si="71"/>
        <v>0</v>
      </c>
      <c r="CM22" s="366">
        <f t="shared" si="72"/>
        <v>0</v>
      </c>
      <c r="CN22" s="394">
        <f t="shared" si="73"/>
        <v>1</v>
      </c>
      <c r="CO22" s="366">
        <f t="shared" si="74"/>
        <v>123.36</v>
      </c>
      <c r="CP22" s="366">
        <f t="shared" si="75"/>
        <v>8018400</v>
      </c>
      <c r="CQ22" s="394">
        <f t="shared" si="76"/>
        <v>0</v>
      </c>
      <c r="CR22" s="366">
        <f t="shared" si="77"/>
        <v>0</v>
      </c>
      <c r="CS22" s="366">
        <f t="shared" si="78"/>
        <v>0</v>
      </c>
      <c r="CT22" s="394">
        <f t="shared" si="79"/>
        <v>0</v>
      </c>
      <c r="CU22" s="366">
        <f t="shared" si="80"/>
        <v>0</v>
      </c>
      <c r="CV22" s="366">
        <f t="shared" si="81"/>
        <v>0</v>
      </c>
      <c r="CW22" s="429"/>
      <c r="CX22" s="429"/>
      <c r="CY22" s="429"/>
      <c r="CZ22" s="429"/>
      <c r="DA22" s="429"/>
      <c r="DB22" s="429"/>
      <c r="DC22" s="429"/>
      <c r="DD22" s="429"/>
      <c r="DE22" s="429"/>
      <c r="DF22" s="429"/>
      <c r="DG22" s="429"/>
      <c r="DH22" s="429"/>
      <c r="DI22" s="429"/>
      <c r="DJ22" s="429"/>
      <c r="DK22" s="429"/>
      <c r="DL22" s="429"/>
      <c r="DM22" s="429"/>
      <c r="DN22" s="429"/>
      <c r="DO22" s="429"/>
      <c r="DP22" s="429"/>
      <c r="DQ22" s="429"/>
      <c r="DR22" s="429"/>
      <c r="DS22" s="429"/>
      <c r="DT22" s="429"/>
      <c r="DU22" s="429"/>
      <c r="DV22" s="429"/>
      <c r="DW22" s="429"/>
      <c r="DX22" s="429"/>
      <c r="DY22" s="429"/>
      <c r="DZ22" s="429"/>
      <c r="EA22" s="429"/>
      <c r="EB22" s="429"/>
      <c r="EC22" s="429"/>
      <c r="ED22" s="429"/>
      <c r="EE22" s="429"/>
      <c r="EF22" s="429"/>
      <c r="EG22" s="429"/>
      <c r="EH22" s="429"/>
      <c r="EI22" s="429"/>
      <c r="EJ22" s="429"/>
      <c r="EK22" s="429"/>
      <c r="EL22" s="429"/>
      <c r="EM22" s="429"/>
      <c r="EN22" s="429"/>
      <c r="EO22" s="429"/>
      <c r="EP22" s="429"/>
      <c r="EQ22" s="429"/>
      <c r="ER22" s="429"/>
      <c r="ES22" s="429"/>
      <c r="ET22" s="429"/>
      <c r="EU22" s="429"/>
    </row>
    <row r="23" spans="1:151" x14ac:dyDescent="0.3">
      <c r="A23" s="166">
        <v>3</v>
      </c>
      <c r="B23" s="23" t="s">
        <v>22</v>
      </c>
      <c r="C23" s="24" t="s">
        <v>96</v>
      </c>
      <c r="D23" s="23" t="s">
        <v>97</v>
      </c>
      <c r="E23" s="25" t="s">
        <v>102</v>
      </c>
      <c r="F23" s="2" t="s">
        <v>404</v>
      </c>
      <c r="G23" s="25" t="s">
        <v>18</v>
      </c>
      <c r="H23" s="10" t="s">
        <v>345</v>
      </c>
      <c r="I23" s="145">
        <v>2021</v>
      </c>
      <c r="J23" s="22" t="s">
        <v>84</v>
      </c>
      <c r="K23" s="25">
        <v>1003</v>
      </c>
      <c r="L23" s="12" t="s">
        <v>375</v>
      </c>
      <c r="M23" s="2" t="s">
        <v>392</v>
      </c>
      <c r="N23" s="28">
        <v>108.92</v>
      </c>
      <c r="O23" s="29">
        <v>65000</v>
      </c>
      <c r="P23" s="349">
        <f t="shared" si="90"/>
        <v>7079800</v>
      </c>
      <c r="Q23" s="394">
        <f t="shared" si="5"/>
        <v>0</v>
      </c>
      <c r="R23" s="395">
        <f t="shared" si="6"/>
        <v>0</v>
      </c>
      <c r="S23" s="395">
        <f t="shared" si="7"/>
        <v>0</v>
      </c>
      <c r="T23" s="394">
        <f t="shared" si="8"/>
        <v>1</v>
      </c>
      <c r="U23" s="395">
        <f t="shared" si="9"/>
        <v>108.92</v>
      </c>
      <c r="V23" s="395">
        <f t="shared" si="10"/>
        <v>7079800</v>
      </c>
      <c r="W23" s="394">
        <f t="shared" si="11"/>
        <v>0</v>
      </c>
      <c r="X23" s="396">
        <f t="shared" si="12"/>
        <v>0</v>
      </c>
      <c r="Y23" s="396">
        <f t="shared" si="13"/>
        <v>0</v>
      </c>
      <c r="Z23" s="394">
        <f t="shared" si="14"/>
        <v>0</v>
      </c>
      <c r="AA23" s="396">
        <f t="shared" si="15"/>
        <v>0</v>
      </c>
      <c r="AB23" s="396">
        <f t="shared" si="16"/>
        <v>0</v>
      </c>
      <c r="AC23" s="394">
        <f t="shared" si="17"/>
        <v>0</v>
      </c>
      <c r="AD23" s="396">
        <f t="shared" si="18"/>
        <v>0</v>
      </c>
      <c r="AE23" s="396">
        <f t="shared" si="19"/>
        <v>0</v>
      </c>
      <c r="AF23" s="389">
        <f t="shared" si="0"/>
        <v>108.92</v>
      </c>
      <c r="AG23" s="367">
        <f t="shared" si="1"/>
        <v>7079800</v>
      </c>
      <c r="AH23" s="367">
        <f t="shared" si="20"/>
        <v>1</v>
      </c>
      <c r="AI23" s="367">
        <f t="shared" si="2"/>
        <v>0</v>
      </c>
      <c r="AJ23" s="367">
        <f t="shared" si="3"/>
        <v>0</v>
      </c>
      <c r="AK23" s="372">
        <f t="shared" si="21"/>
        <v>0</v>
      </c>
      <c r="AL23" s="394">
        <f t="shared" si="22"/>
        <v>0</v>
      </c>
      <c r="AM23" s="395">
        <f t="shared" si="23"/>
        <v>0</v>
      </c>
      <c r="AN23" s="395">
        <f t="shared" si="24"/>
        <v>0</v>
      </c>
      <c r="AO23" s="394">
        <f t="shared" si="25"/>
        <v>1</v>
      </c>
      <c r="AP23" s="395">
        <f t="shared" si="26"/>
        <v>108.92</v>
      </c>
      <c r="AQ23" s="395">
        <f t="shared" si="27"/>
        <v>7079800</v>
      </c>
      <c r="AR23" s="394">
        <f t="shared" si="28"/>
        <v>0</v>
      </c>
      <c r="AS23" s="366">
        <f t="shared" si="29"/>
        <v>0</v>
      </c>
      <c r="AT23" s="366">
        <f t="shared" si="30"/>
        <v>0</v>
      </c>
      <c r="AU23" s="394">
        <f t="shared" si="31"/>
        <v>0</v>
      </c>
      <c r="AV23" s="395">
        <f t="shared" si="32"/>
        <v>0</v>
      </c>
      <c r="AW23" s="395">
        <f t="shared" si="33"/>
        <v>0</v>
      </c>
      <c r="AX23" s="394">
        <f t="shared" si="34"/>
        <v>1</v>
      </c>
      <c r="AY23" s="366">
        <f t="shared" si="35"/>
        <v>108.92</v>
      </c>
      <c r="AZ23" s="366">
        <f t="shared" si="36"/>
        <v>7079800</v>
      </c>
      <c r="BA23" s="394">
        <f t="shared" si="37"/>
        <v>0</v>
      </c>
      <c r="BB23" s="366">
        <f t="shared" si="85"/>
        <v>0</v>
      </c>
      <c r="BC23" s="366">
        <f t="shared" si="86"/>
        <v>0</v>
      </c>
      <c r="BD23" s="394">
        <f t="shared" si="82"/>
        <v>0</v>
      </c>
      <c r="BE23" s="366">
        <f t="shared" si="88"/>
        <v>0</v>
      </c>
      <c r="BF23" s="366">
        <f t="shared" si="89"/>
        <v>0</v>
      </c>
      <c r="BG23" s="394">
        <f t="shared" si="40"/>
        <v>1</v>
      </c>
      <c r="BH23" s="366">
        <f t="shared" si="91"/>
        <v>108.92</v>
      </c>
      <c r="BI23" s="366">
        <f t="shared" si="92"/>
        <v>7079800</v>
      </c>
      <c r="BJ23" s="394">
        <f t="shared" si="43"/>
        <v>0</v>
      </c>
      <c r="BK23" s="366">
        <f t="shared" si="44"/>
        <v>0</v>
      </c>
      <c r="BL23" s="366">
        <f t="shared" si="45"/>
        <v>0</v>
      </c>
      <c r="BM23" s="394">
        <f t="shared" si="46"/>
        <v>0</v>
      </c>
      <c r="BN23" s="366">
        <f t="shared" si="47"/>
        <v>0</v>
      </c>
      <c r="BO23" s="366">
        <f t="shared" si="48"/>
        <v>0</v>
      </c>
      <c r="BP23" s="394">
        <f t="shared" si="49"/>
        <v>0</v>
      </c>
      <c r="BQ23" s="366">
        <f t="shared" si="50"/>
        <v>0</v>
      </c>
      <c r="BR23" s="366">
        <f t="shared" si="51"/>
        <v>0</v>
      </c>
      <c r="BS23" s="394">
        <f t="shared" si="52"/>
        <v>0</v>
      </c>
      <c r="BT23" s="366">
        <f t="shared" si="53"/>
        <v>0</v>
      </c>
      <c r="BU23" s="366">
        <f t="shared" si="54"/>
        <v>0</v>
      </c>
      <c r="BV23" s="394">
        <f t="shared" si="55"/>
        <v>0</v>
      </c>
      <c r="BW23" s="366">
        <f t="shared" si="56"/>
        <v>0</v>
      </c>
      <c r="BX23" s="366">
        <f t="shared" si="57"/>
        <v>0</v>
      </c>
      <c r="BY23" s="394">
        <f t="shared" si="58"/>
        <v>0</v>
      </c>
      <c r="BZ23" s="366">
        <f t="shared" si="59"/>
        <v>0</v>
      </c>
      <c r="CA23" s="366">
        <f t="shared" si="60"/>
        <v>0</v>
      </c>
      <c r="CB23" s="394">
        <f t="shared" si="61"/>
        <v>0</v>
      </c>
      <c r="CC23" s="366">
        <f t="shared" si="62"/>
        <v>0</v>
      </c>
      <c r="CD23" s="366">
        <f t="shared" si="63"/>
        <v>0</v>
      </c>
      <c r="CE23" s="394">
        <f t="shared" si="64"/>
        <v>0</v>
      </c>
      <c r="CF23" s="366">
        <f t="shared" si="65"/>
        <v>0</v>
      </c>
      <c r="CG23" s="366">
        <f t="shared" si="66"/>
        <v>0</v>
      </c>
      <c r="CH23" s="394">
        <f t="shared" si="67"/>
        <v>0</v>
      </c>
      <c r="CI23" s="366">
        <f t="shared" si="68"/>
        <v>0</v>
      </c>
      <c r="CJ23" s="366">
        <f t="shared" si="69"/>
        <v>0</v>
      </c>
      <c r="CK23" s="394">
        <f t="shared" si="70"/>
        <v>0</v>
      </c>
      <c r="CL23" s="366">
        <f t="shared" si="71"/>
        <v>0</v>
      </c>
      <c r="CM23" s="366">
        <f t="shared" si="72"/>
        <v>0</v>
      </c>
      <c r="CN23" s="394">
        <f t="shared" si="73"/>
        <v>1</v>
      </c>
      <c r="CO23" s="366">
        <f t="shared" si="74"/>
        <v>108.92</v>
      </c>
      <c r="CP23" s="366">
        <f t="shared" si="75"/>
        <v>7079800</v>
      </c>
      <c r="CQ23" s="394">
        <f t="shared" si="76"/>
        <v>0</v>
      </c>
      <c r="CR23" s="366">
        <f t="shared" si="77"/>
        <v>0</v>
      </c>
      <c r="CS23" s="366">
        <f t="shared" si="78"/>
        <v>0</v>
      </c>
      <c r="CT23" s="394">
        <f t="shared" si="79"/>
        <v>0</v>
      </c>
      <c r="CU23" s="366">
        <f t="shared" si="80"/>
        <v>0</v>
      </c>
      <c r="CV23" s="366">
        <f t="shared" si="81"/>
        <v>0</v>
      </c>
      <c r="CW23" s="429"/>
      <c r="CX23" s="429"/>
      <c r="CY23" s="429"/>
      <c r="CZ23" s="429"/>
      <c r="DA23" s="429"/>
      <c r="DB23" s="429"/>
      <c r="DC23" s="429"/>
      <c r="DD23" s="429"/>
      <c r="DE23" s="429"/>
      <c r="DF23" s="429"/>
      <c r="DG23" s="429"/>
      <c r="DH23" s="429"/>
      <c r="DI23" s="429"/>
      <c r="DJ23" s="429"/>
      <c r="DK23" s="429"/>
      <c r="DL23" s="429"/>
      <c r="DM23" s="429"/>
      <c r="DN23" s="429"/>
      <c r="DO23" s="429"/>
      <c r="DP23" s="429"/>
      <c r="DQ23" s="429"/>
      <c r="DR23" s="429"/>
      <c r="DS23" s="429"/>
      <c r="DT23" s="429"/>
      <c r="DU23" s="429"/>
      <c r="DV23" s="429"/>
      <c r="DW23" s="429"/>
      <c r="DX23" s="429"/>
      <c r="DY23" s="429"/>
      <c r="DZ23" s="429"/>
      <c r="EA23" s="429"/>
      <c r="EB23" s="429"/>
      <c r="EC23" s="429"/>
      <c r="ED23" s="429"/>
      <c r="EE23" s="429"/>
      <c r="EF23" s="429"/>
      <c r="EG23" s="429"/>
      <c r="EH23" s="429"/>
      <c r="EI23" s="429"/>
      <c r="EJ23" s="429"/>
      <c r="EK23" s="429"/>
      <c r="EL23" s="429"/>
      <c r="EM23" s="429"/>
      <c r="EN23" s="429"/>
      <c r="EO23" s="429"/>
      <c r="EP23" s="429"/>
      <c r="EQ23" s="429"/>
      <c r="ER23" s="429"/>
      <c r="ES23" s="429"/>
      <c r="ET23" s="429"/>
      <c r="EU23" s="429"/>
    </row>
    <row r="24" spans="1:151" x14ac:dyDescent="0.3">
      <c r="A24" s="165">
        <v>4</v>
      </c>
      <c r="B24" s="23" t="s">
        <v>22</v>
      </c>
      <c r="C24" s="24" t="s">
        <v>96</v>
      </c>
      <c r="D24" s="23" t="s">
        <v>97</v>
      </c>
      <c r="E24" s="25" t="s">
        <v>102</v>
      </c>
      <c r="F24" s="2" t="s">
        <v>404</v>
      </c>
      <c r="G24" s="25" t="s">
        <v>18</v>
      </c>
      <c r="H24" s="10" t="s">
        <v>345</v>
      </c>
      <c r="I24" s="145">
        <v>2021</v>
      </c>
      <c r="J24" s="22" t="s">
        <v>84</v>
      </c>
      <c r="K24" s="25">
        <v>1004</v>
      </c>
      <c r="L24" s="12" t="s">
        <v>375</v>
      </c>
      <c r="M24" s="2" t="s">
        <v>392</v>
      </c>
      <c r="N24" s="28">
        <v>91.69</v>
      </c>
      <c r="O24" s="29">
        <v>65000</v>
      </c>
      <c r="P24" s="349">
        <f t="shared" si="90"/>
        <v>5959850</v>
      </c>
      <c r="Q24" s="394">
        <f t="shared" si="5"/>
        <v>0</v>
      </c>
      <c r="R24" s="395">
        <f t="shared" si="6"/>
        <v>0</v>
      </c>
      <c r="S24" s="395">
        <f t="shared" si="7"/>
        <v>0</v>
      </c>
      <c r="T24" s="394">
        <f t="shared" si="8"/>
        <v>1</v>
      </c>
      <c r="U24" s="395">
        <f t="shared" si="9"/>
        <v>91.69</v>
      </c>
      <c r="V24" s="395">
        <f t="shared" si="10"/>
        <v>5959850</v>
      </c>
      <c r="W24" s="394">
        <f t="shared" si="11"/>
        <v>0</v>
      </c>
      <c r="X24" s="396">
        <f t="shared" si="12"/>
        <v>0</v>
      </c>
      <c r="Y24" s="396">
        <f t="shared" si="13"/>
        <v>0</v>
      </c>
      <c r="Z24" s="394">
        <f t="shared" si="14"/>
        <v>0</v>
      </c>
      <c r="AA24" s="396">
        <f t="shared" si="15"/>
        <v>0</v>
      </c>
      <c r="AB24" s="396">
        <f t="shared" si="16"/>
        <v>0</v>
      </c>
      <c r="AC24" s="394">
        <f t="shared" si="17"/>
        <v>0</v>
      </c>
      <c r="AD24" s="396">
        <f t="shared" si="18"/>
        <v>0</v>
      </c>
      <c r="AE24" s="396">
        <f t="shared" si="19"/>
        <v>0</v>
      </c>
      <c r="AF24" s="389">
        <f t="shared" si="0"/>
        <v>91.69</v>
      </c>
      <c r="AG24" s="367">
        <f t="shared" si="1"/>
        <v>5959850</v>
      </c>
      <c r="AH24" s="367">
        <f t="shared" si="20"/>
        <v>1</v>
      </c>
      <c r="AI24" s="367">
        <f t="shared" si="2"/>
        <v>0</v>
      </c>
      <c r="AJ24" s="367">
        <f t="shared" si="3"/>
        <v>0</v>
      </c>
      <c r="AK24" s="372">
        <f t="shared" si="21"/>
        <v>0</v>
      </c>
      <c r="AL24" s="394">
        <f t="shared" si="22"/>
        <v>0</v>
      </c>
      <c r="AM24" s="395">
        <f t="shared" si="23"/>
        <v>0</v>
      </c>
      <c r="AN24" s="395">
        <f t="shared" si="24"/>
        <v>0</v>
      </c>
      <c r="AO24" s="394">
        <f t="shared" si="25"/>
        <v>1</v>
      </c>
      <c r="AP24" s="395">
        <f t="shared" si="26"/>
        <v>91.69</v>
      </c>
      <c r="AQ24" s="395">
        <f t="shared" si="27"/>
        <v>5959850</v>
      </c>
      <c r="AR24" s="394">
        <f t="shared" si="28"/>
        <v>0</v>
      </c>
      <c r="AS24" s="366">
        <f t="shared" si="29"/>
        <v>0</v>
      </c>
      <c r="AT24" s="366">
        <f t="shared" si="30"/>
        <v>0</v>
      </c>
      <c r="AU24" s="394">
        <f t="shared" si="31"/>
        <v>0</v>
      </c>
      <c r="AV24" s="395">
        <f t="shared" si="32"/>
        <v>0</v>
      </c>
      <c r="AW24" s="395">
        <f t="shared" si="33"/>
        <v>0</v>
      </c>
      <c r="AX24" s="394">
        <f t="shared" si="34"/>
        <v>1</v>
      </c>
      <c r="AY24" s="366">
        <f t="shared" si="35"/>
        <v>91.69</v>
      </c>
      <c r="AZ24" s="366">
        <f t="shared" si="36"/>
        <v>5959850</v>
      </c>
      <c r="BA24" s="394">
        <f t="shared" si="37"/>
        <v>0</v>
      </c>
      <c r="BB24" s="366">
        <f t="shared" si="85"/>
        <v>0</v>
      </c>
      <c r="BC24" s="366">
        <f t="shared" si="86"/>
        <v>0</v>
      </c>
      <c r="BD24" s="394">
        <f t="shared" si="82"/>
        <v>0</v>
      </c>
      <c r="BE24" s="366">
        <f t="shared" si="88"/>
        <v>0</v>
      </c>
      <c r="BF24" s="366">
        <f t="shared" si="89"/>
        <v>0</v>
      </c>
      <c r="BG24" s="394">
        <f t="shared" si="40"/>
        <v>1</v>
      </c>
      <c r="BH24" s="366">
        <f t="shared" si="91"/>
        <v>91.69</v>
      </c>
      <c r="BI24" s="366">
        <f t="shared" si="92"/>
        <v>5959850</v>
      </c>
      <c r="BJ24" s="394">
        <f t="shared" si="43"/>
        <v>0</v>
      </c>
      <c r="BK24" s="366">
        <f t="shared" si="44"/>
        <v>0</v>
      </c>
      <c r="BL24" s="366">
        <f t="shared" si="45"/>
        <v>0</v>
      </c>
      <c r="BM24" s="394">
        <f t="shared" si="46"/>
        <v>0</v>
      </c>
      <c r="BN24" s="366">
        <f t="shared" si="47"/>
        <v>0</v>
      </c>
      <c r="BO24" s="366">
        <f t="shared" si="48"/>
        <v>0</v>
      </c>
      <c r="BP24" s="394">
        <f t="shared" si="49"/>
        <v>0</v>
      </c>
      <c r="BQ24" s="366">
        <f t="shared" si="50"/>
        <v>0</v>
      </c>
      <c r="BR24" s="366">
        <f t="shared" si="51"/>
        <v>0</v>
      </c>
      <c r="BS24" s="394">
        <f t="shared" si="52"/>
        <v>0</v>
      </c>
      <c r="BT24" s="366">
        <f t="shared" si="53"/>
        <v>0</v>
      </c>
      <c r="BU24" s="366">
        <f t="shared" si="54"/>
        <v>0</v>
      </c>
      <c r="BV24" s="394">
        <f t="shared" si="55"/>
        <v>0</v>
      </c>
      <c r="BW24" s="366">
        <f t="shared" si="56"/>
        <v>0</v>
      </c>
      <c r="BX24" s="366">
        <f t="shared" si="57"/>
        <v>0</v>
      </c>
      <c r="BY24" s="394">
        <f t="shared" si="58"/>
        <v>0</v>
      </c>
      <c r="BZ24" s="366">
        <f t="shared" si="59"/>
        <v>0</v>
      </c>
      <c r="CA24" s="366">
        <f t="shared" si="60"/>
        <v>0</v>
      </c>
      <c r="CB24" s="394">
        <f t="shared" si="61"/>
        <v>0</v>
      </c>
      <c r="CC24" s="366">
        <f t="shared" si="62"/>
        <v>0</v>
      </c>
      <c r="CD24" s="366">
        <f t="shared" si="63"/>
        <v>0</v>
      </c>
      <c r="CE24" s="394">
        <f t="shared" si="64"/>
        <v>0</v>
      </c>
      <c r="CF24" s="366">
        <f t="shared" si="65"/>
        <v>0</v>
      </c>
      <c r="CG24" s="366">
        <f t="shared" si="66"/>
        <v>0</v>
      </c>
      <c r="CH24" s="394">
        <f t="shared" si="67"/>
        <v>0</v>
      </c>
      <c r="CI24" s="366">
        <f t="shared" si="68"/>
        <v>0</v>
      </c>
      <c r="CJ24" s="366">
        <f t="shared" si="69"/>
        <v>0</v>
      </c>
      <c r="CK24" s="394">
        <f t="shared" si="70"/>
        <v>0</v>
      </c>
      <c r="CL24" s="366">
        <f t="shared" si="71"/>
        <v>0</v>
      </c>
      <c r="CM24" s="366">
        <f t="shared" si="72"/>
        <v>0</v>
      </c>
      <c r="CN24" s="394">
        <f t="shared" si="73"/>
        <v>1</v>
      </c>
      <c r="CO24" s="366">
        <f t="shared" si="74"/>
        <v>91.69</v>
      </c>
      <c r="CP24" s="366">
        <f t="shared" si="75"/>
        <v>5959850</v>
      </c>
      <c r="CQ24" s="394">
        <f t="shared" si="76"/>
        <v>0</v>
      </c>
      <c r="CR24" s="366">
        <f t="shared" si="77"/>
        <v>0</v>
      </c>
      <c r="CS24" s="366">
        <f t="shared" si="78"/>
        <v>0</v>
      </c>
      <c r="CT24" s="394">
        <f t="shared" si="79"/>
        <v>0</v>
      </c>
      <c r="CU24" s="366">
        <f t="shared" si="80"/>
        <v>0</v>
      </c>
      <c r="CV24" s="366">
        <f t="shared" si="81"/>
        <v>0</v>
      </c>
      <c r="CW24" s="429"/>
      <c r="CX24" s="429"/>
      <c r="CY24" s="429"/>
      <c r="CZ24" s="429"/>
      <c r="DA24" s="429"/>
      <c r="DB24" s="429"/>
      <c r="DC24" s="429"/>
      <c r="DD24" s="429"/>
      <c r="DE24" s="429"/>
      <c r="DF24" s="429"/>
      <c r="DG24" s="429"/>
      <c r="DH24" s="429"/>
      <c r="DI24" s="429"/>
      <c r="DJ24" s="429"/>
      <c r="DK24" s="429"/>
      <c r="DL24" s="429"/>
      <c r="DM24" s="429"/>
      <c r="DN24" s="429"/>
      <c r="DO24" s="429"/>
      <c r="DP24" s="429"/>
      <c r="DQ24" s="429"/>
      <c r="DR24" s="429"/>
      <c r="DS24" s="429"/>
      <c r="DT24" s="429"/>
      <c r="DU24" s="429"/>
      <c r="DV24" s="429"/>
      <c r="DW24" s="429"/>
      <c r="DX24" s="429"/>
      <c r="DY24" s="429"/>
      <c r="DZ24" s="429"/>
      <c r="EA24" s="429"/>
      <c r="EB24" s="429"/>
      <c r="EC24" s="429"/>
      <c r="ED24" s="429"/>
      <c r="EE24" s="429"/>
      <c r="EF24" s="429"/>
      <c r="EG24" s="429"/>
      <c r="EH24" s="429"/>
      <c r="EI24" s="429"/>
      <c r="EJ24" s="429"/>
      <c r="EK24" s="429"/>
      <c r="EL24" s="429"/>
      <c r="EM24" s="429"/>
      <c r="EN24" s="429"/>
      <c r="EO24" s="429"/>
      <c r="EP24" s="429"/>
      <c r="EQ24" s="429"/>
      <c r="ER24" s="429"/>
      <c r="ES24" s="429"/>
      <c r="ET24" s="429"/>
      <c r="EU24" s="429"/>
    </row>
    <row r="25" spans="1:151" x14ac:dyDescent="0.3">
      <c r="A25" s="166">
        <v>5</v>
      </c>
      <c r="B25" s="23" t="s">
        <v>22</v>
      </c>
      <c r="C25" s="24" t="s">
        <v>96</v>
      </c>
      <c r="D25" s="23" t="s">
        <v>97</v>
      </c>
      <c r="E25" s="25" t="s">
        <v>102</v>
      </c>
      <c r="F25" s="2" t="s">
        <v>404</v>
      </c>
      <c r="G25" s="25" t="s">
        <v>18</v>
      </c>
      <c r="H25" s="10" t="s">
        <v>345</v>
      </c>
      <c r="I25" s="145">
        <v>2021</v>
      </c>
      <c r="J25" s="22" t="s">
        <v>84</v>
      </c>
      <c r="K25" s="25">
        <v>1005</v>
      </c>
      <c r="L25" s="12" t="s">
        <v>375</v>
      </c>
      <c r="M25" s="2" t="s">
        <v>392</v>
      </c>
      <c r="N25" s="28">
        <v>78.45</v>
      </c>
      <c r="O25" s="29">
        <v>65000</v>
      </c>
      <c r="P25" s="349">
        <f t="shared" si="90"/>
        <v>5099250</v>
      </c>
      <c r="Q25" s="394">
        <f t="shared" si="5"/>
        <v>0</v>
      </c>
      <c r="R25" s="395">
        <f t="shared" si="6"/>
        <v>0</v>
      </c>
      <c r="S25" s="395">
        <f t="shared" si="7"/>
        <v>0</v>
      </c>
      <c r="T25" s="394">
        <f t="shared" si="8"/>
        <v>1</v>
      </c>
      <c r="U25" s="395">
        <f t="shared" si="9"/>
        <v>78.45</v>
      </c>
      <c r="V25" s="395">
        <f t="shared" si="10"/>
        <v>5099250</v>
      </c>
      <c r="W25" s="394">
        <f t="shared" si="11"/>
        <v>0</v>
      </c>
      <c r="X25" s="396">
        <f t="shared" si="12"/>
        <v>0</v>
      </c>
      <c r="Y25" s="396">
        <f t="shared" si="13"/>
        <v>0</v>
      </c>
      <c r="Z25" s="394">
        <f t="shared" si="14"/>
        <v>0</v>
      </c>
      <c r="AA25" s="396">
        <f t="shared" si="15"/>
        <v>0</v>
      </c>
      <c r="AB25" s="396">
        <f t="shared" si="16"/>
        <v>0</v>
      </c>
      <c r="AC25" s="394">
        <f t="shared" si="17"/>
        <v>0</v>
      </c>
      <c r="AD25" s="396">
        <f t="shared" si="18"/>
        <v>0</v>
      </c>
      <c r="AE25" s="396">
        <f t="shared" si="19"/>
        <v>0</v>
      </c>
      <c r="AF25" s="389">
        <f t="shared" si="0"/>
        <v>78.45</v>
      </c>
      <c r="AG25" s="367">
        <f t="shared" si="1"/>
        <v>5099250</v>
      </c>
      <c r="AH25" s="367">
        <f t="shared" si="20"/>
        <v>1</v>
      </c>
      <c r="AI25" s="367">
        <f t="shared" si="2"/>
        <v>0</v>
      </c>
      <c r="AJ25" s="367">
        <f t="shared" si="3"/>
        <v>0</v>
      </c>
      <c r="AK25" s="372">
        <f t="shared" si="21"/>
        <v>0</v>
      </c>
      <c r="AL25" s="394">
        <f t="shared" si="22"/>
        <v>0</v>
      </c>
      <c r="AM25" s="395">
        <f t="shared" si="23"/>
        <v>0</v>
      </c>
      <c r="AN25" s="395">
        <f t="shared" si="24"/>
        <v>0</v>
      </c>
      <c r="AO25" s="394">
        <f t="shared" si="25"/>
        <v>1</v>
      </c>
      <c r="AP25" s="395">
        <f t="shared" si="26"/>
        <v>78.45</v>
      </c>
      <c r="AQ25" s="395">
        <f t="shared" si="27"/>
        <v>5099250</v>
      </c>
      <c r="AR25" s="394">
        <f t="shared" si="28"/>
        <v>0</v>
      </c>
      <c r="AS25" s="366">
        <f t="shared" si="29"/>
        <v>0</v>
      </c>
      <c r="AT25" s="366">
        <f t="shared" si="30"/>
        <v>0</v>
      </c>
      <c r="AU25" s="394">
        <f t="shared" si="31"/>
        <v>0</v>
      </c>
      <c r="AV25" s="395">
        <f t="shared" si="32"/>
        <v>0</v>
      </c>
      <c r="AW25" s="395">
        <f t="shared" si="33"/>
        <v>0</v>
      </c>
      <c r="AX25" s="394">
        <f t="shared" si="34"/>
        <v>1</v>
      </c>
      <c r="AY25" s="366">
        <f t="shared" si="35"/>
        <v>78.45</v>
      </c>
      <c r="AZ25" s="366">
        <f t="shared" si="36"/>
        <v>5099250</v>
      </c>
      <c r="BA25" s="394">
        <f t="shared" si="37"/>
        <v>0</v>
      </c>
      <c r="BB25" s="366">
        <f t="shared" si="85"/>
        <v>0</v>
      </c>
      <c r="BC25" s="366">
        <f t="shared" si="86"/>
        <v>0</v>
      </c>
      <c r="BD25" s="394">
        <f t="shared" si="82"/>
        <v>0</v>
      </c>
      <c r="BE25" s="366">
        <f t="shared" si="88"/>
        <v>0</v>
      </c>
      <c r="BF25" s="366">
        <f t="shared" si="89"/>
        <v>0</v>
      </c>
      <c r="BG25" s="394">
        <f t="shared" si="40"/>
        <v>1</v>
      </c>
      <c r="BH25" s="366">
        <f t="shared" si="91"/>
        <v>78.45</v>
      </c>
      <c r="BI25" s="366">
        <f t="shared" si="92"/>
        <v>5099250</v>
      </c>
      <c r="BJ25" s="394">
        <f t="shared" si="43"/>
        <v>0</v>
      </c>
      <c r="BK25" s="366">
        <f t="shared" si="44"/>
        <v>0</v>
      </c>
      <c r="BL25" s="366">
        <f t="shared" si="45"/>
        <v>0</v>
      </c>
      <c r="BM25" s="394">
        <f t="shared" si="46"/>
        <v>0</v>
      </c>
      <c r="BN25" s="366">
        <f t="shared" si="47"/>
        <v>0</v>
      </c>
      <c r="BO25" s="366">
        <f t="shared" si="48"/>
        <v>0</v>
      </c>
      <c r="BP25" s="394">
        <f t="shared" si="49"/>
        <v>0</v>
      </c>
      <c r="BQ25" s="366">
        <f t="shared" si="50"/>
        <v>0</v>
      </c>
      <c r="BR25" s="366">
        <f t="shared" si="51"/>
        <v>0</v>
      </c>
      <c r="BS25" s="394">
        <f t="shared" si="52"/>
        <v>0</v>
      </c>
      <c r="BT25" s="366">
        <f t="shared" si="53"/>
        <v>0</v>
      </c>
      <c r="BU25" s="366">
        <f t="shared" si="54"/>
        <v>0</v>
      </c>
      <c r="BV25" s="394">
        <f t="shared" si="55"/>
        <v>0</v>
      </c>
      <c r="BW25" s="366">
        <f t="shared" si="56"/>
        <v>0</v>
      </c>
      <c r="BX25" s="366">
        <f t="shared" si="57"/>
        <v>0</v>
      </c>
      <c r="BY25" s="394">
        <f t="shared" si="58"/>
        <v>0</v>
      </c>
      <c r="BZ25" s="366">
        <f t="shared" si="59"/>
        <v>0</v>
      </c>
      <c r="CA25" s="366">
        <f t="shared" si="60"/>
        <v>0</v>
      </c>
      <c r="CB25" s="394">
        <f t="shared" si="61"/>
        <v>0</v>
      </c>
      <c r="CC25" s="366">
        <f t="shared" si="62"/>
        <v>0</v>
      </c>
      <c r="CD25" s="366">
        <f t="shared" si="63"/>
        <v>0</v>
      </c>
      <c r="CE25" s="394">
        <f t="shared" si="64"/>
        <v>0</v>
      </c>
      <c r="CF25" s="366">
        <f t="shared" si="65"/>
        <v>0</v>
      </c>
      <c r="CG25" s="366">
        <f t="shared" si="66"/>
        <v>0</v>
      </c>
      <c r="CH25" s="394">
        <f t="shared" si="67"/>
        <v>0</v>
      </c>
      <c r="CI25" s="366">
        <f t="shared" si="68"/>
        <v>0</v>
      </c>
      <c r="CJ25" s="366">
        <f t="shared" si="69"/>
        <v>0</v>
      </c>
      <c r="CK25" s="394">
        <f t="shared" si="70"/>
        <v>0</v>
      </c>
      <c r="CL25" s="366">
        <f t="shared" si="71"/>
        <v>0</v>
      </c>
      <c r="CM25" s="366">
        <f t="shared" si="72"/>
        <v>0</v>
      </c>
      <c r="CN25" s="394">
        <f t="shared" si="73"/>
        <v>1</v>
      </c>
      <c r="CO25" s="366">
        <f t="shared" si="74"/>
        <v>78.45</v>
      </c>
      <c r="CP25" s="366">
        <f t="shared" si="75"/>
        <v>5099250</v>
      </c>
      <c r="CQ25" s="394">
        <f t="shared" si="76"/>
        <v>0</v>
      </c>
      <c r="CR25" s="366">
        <f t="shared" si="77"/>
        <v>0</v>
      </c>
      <c r="CS25" s="366">
        <f t="shared" si="78"/>
        <v>0</v>
      </c>
      <c r="CT25" s="394">
        <f t="shared" si="79"/>
        <v>0</v>
      </c>
      <c r="CU25" s="366">
        <f t="shared" si="80"/>
        <v>0</v>
      </c>
      <c r="CV25" s="366">
        <f t="shared" si="81"/>
        <v>0</v>
      </c>
      <c r="CW25" s="429"/>
      <c r="CX25" s="429"/>
      <c r="CY25" s="429"/>
      <c r="CZ25" s="429"/>
      <c r="DA25" s="429"/>
      <c r="DB25" s="429"/>
      <c r="DC25" s="429"/>
      <c r="DD25" s="429"/>
      <c r="DE25" s="429"/>
      <c r="DF25" s="429"/>
      <c r="DG25" s="429"/>
      <c r="DH25" s="429"/>
      <c r="DI25" s="429"/>
      <c r="DJ25" s="429"/>
      <c r="DK25" s="429"/>
      <c r="DL25" s="429"/>
      <c r="DM25" s="429"/>
      <c r="DN25" s="429"/>
      <c r="DO25" s="429"/>
      <c r="DP25" s="429"/>
      <c r="DQ25" s="429"/>
      <c r="DR25" s="429"/>
      <c r="DS25" s="429"/>
      <c r="DT25" s="429"/>
      <c r="DU25" s="429"/>
      <c r="DV25" s="429"/>
      <c r="DW25" s="429"/>
      <c r="DX25" s="429"/>
      <c r="DY25" s="429"/>
      <c r="DZ25" s="429"/>
      <c r="EA25" s="429"/>
      <c r="EB25" s="429"/>
      <c r="EC25" s="429"/>
      <c r="ED25" s="429"/>
      <c r="EE25" s="429"/>
      <c r="EF25" s="429"/>
      <c r="EG25" s="429"/>
      <c r="EH25" s="429"/>
      <c r="EI25" s="429"/>
      <c r="EJ25" s="429"/>
      <c r="EK25" s="429"/>
      <c r="EL25" s="429"/>
      <c r="EM25" s="429"/>
      <c r="EN25" s="429"/>
      <c r="EO25" s="429"/>
      <c r="EP25" s="429"/>
      <c r="EQ25" s="429"/>
      <c r="ER25" s="429"/>
      <c r="ES25" s="429"/>
      <c r="ET25" s="429"/>
      <c r="EU25" s="429"/>
    </row>
    <row r="26" spans="1:151" x14ac:dyDescent="0.3">
      <c r="A26" s="166">
        <v>6</v>
      </c>
      <c r="B26" s="23" t="s">
        <v>22</v>
      </c>
      <c r="C26" s="24" t="s">
        <v>96</v>
      </c>
      <c r="D26" s="23" t="s">
        <v>97</v>
      </c>
      <c r="E26" s="25" t="s">
        <v>102</v>
      </c>
      <c r="F26" s="2" t="s">
        <v>404</v>
      </c>
      <c r="G26" s="25" t="s">
        <v>18</v>
      </c>
      <c r="H26" s="10" t="s">
        <v>345</v>
      </c>
      <c r="I26" s="145">
        <v>2021</v>
      </c>
      <c r="J26" s="22" t="s">
        <v>84</v>
      </c>
      <c r="K26" s="25">
        <v>1006</v>
      </c>
      <c r="L26" s="12" t="s">
        <v>375</v>
      </c>
      <c r="M26" s="2" t="s">
        <v>392</v>
      </c>
      <c r="N26" s="28">
        <v>123.3</v>
      </c>
      <c r="O26" s="29">
        <v>65000</v>
      </c>
      <c r="P26" s="349">
        <f t="shared" si="90"/>
        <v>8014500</v>
      </c>
      <c r="Q26" s="394">
        <f t="shared" si="5"/>
        <v>0</v>
      </c>
      <c r="R26" s="395">
        <f t="shared" si="6"/>
        <v>0</v>
      </c>
      <c r="S26" s="395">
        <f t="shared" si="7"/>
        <v>0</v>
      </c>
      <c r="T26" s="394">
        <f t="shared" si="8"/>
        <v>1</v>
      </c>
      <c r="U26" s="395">
        <f t="shared" si="9"/>
        <v>123.3</v>
      </c>
      <c r="V26" s="395">
        <f t="shared" si="10"/>
        <v>8014500</v>
      </c>
      <c r="W26" s="394">
        <f t="shared" si="11"/>
        <v>0</v>
      </c>
      <c r="X26" s="396">
        <f t="shared" si="12"/>
        <v>0</v>
      </c>
      <c r="Y26" s="396">
        <f t="shared" si="13"/>
        <v>0</v>
      </c>
      <c r="Z26" s="394">
        <f t="shared" si="14"/>
        <v>0</v>
      </c>
      <c r="AA26" s="396">
        <f t="shared" si="15"/>
        <v>0</v>
      </c>
      <c r="AB26" s="396">
        <f t="shared" si="16"/>
        <v>0</v>
      </c>
      <c r="AC26" s="394">
        <f t="shared" si="17"/>
        <v>0</v>
      </c>
      <c r="AD26" s="396">
        <f t="shared" si="18"/>
        <v>0</v>
      </c>
      <c r="AE26" s="396">
        <f t="shared" si="19"/>
        <v>0</v>
      </c>
      <c r="AF26" s="389">
        <f t="shared" si="0"/>
        <v>123.3</v>
      </c>
      <c r="AG26" s="367">
        <f t="shared" si="1"/>
        <v>8014500</v>
      </c>
      <c r="AH26" s="367">
        <f t="shared" si="20"/>
        <v>1</v>
      </c>
      <c r="AI26" s="367">
        <f t="shared" si="2"/>
        <v>0</v>
      </c>
      <c r="AJ26" s="367">
        <f t="shared" si="3"/>
        <v>0</v>
      </c>
      <c r="AK26" s="372">
        <f t="shared" si="21"/>
        <v>0</v>
      </c>
      <c r="AL26" s="394">
        <f t="shared" si="22"/>
        <v>0</v>
      </c>
      <c r="AM26" s="395">
        <f t="shared" si="23"/>
        <v>0</v>
      </c>
      <c r="AN26" s="395">
        <f t="shared" si="24"/>
        <v>0</v>
      </c>
      <c r="AO26" s="394">
        <f t="shared" si="25"/>
        <v>1</v>
      </c>
      <c r="AP26" s="395">
        <f t="shared" si="26"/>
        <v>123.3</v>
      </c>
      <c r="AQ26" s="395">
        <f t="shared" si="27"/>
        <v>8014500</v>
      </c>
      <c r="AR26" s="394">
        <f t="shared" si="28"/>
        <v>0</v>
      </c>
      <c r="AS26" s="366">
        <f t="shared" si="29"/>
        <v>0</v>
      </c>
      <c r="AT26" s="366">
        <f t="shared" si="30"/>
        <v>0</v>
      </c>
      <c r="AU26" s="394">
        <f t="shared" si="31"/>
        <v>0</v>
      </c>
      <c r="AV26" s="395">
        <f t="shared" si="32"/>
        <v>0</v>
      </c>
      <c r="AW26" s="395">
        <f t="shared" si="33"/>
        <v>0</v>
      </c>
      <c r="AX26" s="394">
        <f t="shared" si="34"/>
        <v>1</v>
      </c>
      <c r="AY26" s="366">
        <f t="shared" si="35"/>
        <v>123.3</v>
      </c>
      <c r="AZ26" s="366">
        <f t="shared" si="36"/>
        <v>8014500</v>
      </c>
      <c r="BA26" s="394">
        <f t="shared" si="37"/>
        <v>0</v>
      </c>
      <c r="BB26" s="366">
        <f t="shared" si="85"/>
        <v>0</v>
      </c>
      <c r="BC26" s="366">
        <f t="shared" si="86"/>
        <v>0</v>
      </c>
      <c r="BD26" s="394">
        <f t="shared" si="82"/>
        <v>0</v>
      </c>
      <c r="BE26" s="366">
        <f t="shared" si="88"/>
        <v>0</v>
      </c>
      <c r="BF26" s="366">
        <f t="shared" si="89"/>
        <v>0</v>
      </c>
      <c r="BG26" s="394">
        <f t="shared" si="40"/>
        <v>1</v>
      </c>
      <c r="BH26" s="366">
        <f t="shared" si="91"/>
        <v>123.3</v>
      </c>
      <c r="BI26" s="366">
        <f t="shared" si="92"/>
        <v>8014500</v>
      </c>
      <c r="BJ26" s="394">
        <f t="shared" si="43"/>
        <v>0</v>
      </c>
      <c r="BK26" s="366">
        <f t="shared" si="44"/>
        <v>0</v>
      </c>
      <c r="BL26" s="366">
        <f t="shared" si="45"/>
        <v>0</v>
      </c>
      <c r="BM26" s="394">
        <f t="shared" si="46"/>
        <v>0</v>
      </c>
      <c r="BN26" s="366">
        <f t="shared" si="47"/>
        <v>0</v>
      </c>
      <c r="BO26" s="366">
        <f t="shared" si="48"/>
        <v>0</v>
      </c>
      <c r="BP26" s="394">
        <f t="shared" si="49"/>
        <v>0</v>
      </c>
      <c r="BQ26" s="366">
        <f t="shared" si="50"/>
        <v>0</v>
      </c>
      <c r="BR26" s="366">
        <f t="shared" si="51"/>
        <v>0</v>
      </c>
      <c r="BS26" s="394">
        <f t="shared" si="52"/>
        <v>0</v>
      </c>
      <c r="BT26" s="366">
        <f t="shared" si="53"/>
        <v>0</v>
      </c>
      <c r="BU26" s="366">
        <f t="shared" si="54"/>
        <v>0</v>
      </c>
      <c r="BV26" s="394">
        <f t="shared" si="55"/>
        <v>0</v>
      </c>
      <c r="BW26" s="366">
        <f t="shared" si="56"/>
        <v>0</v>
      </c>
      <c r="BX26" s="366">
        <f t="shared" si="57"/>
        <v>0</v>
      </c>
      <c r="BY26" s="394">
        <f t="shared" si="58"/>
        <v>0</v>
      </c>
      <c r="BZ26" s="366">
        <f t="shared" si="59"/>
        <v>0</v>
      </c>
      <c r="CA26" s="366">
        <f t="shared" si="60"/>
        <v>0</v>
      </c>
      <c r="CB26" s="394">
        <f t="shared" si="61"/>
        <v>0</v>
      </c>
      <c r="CC26" s="366">
        <f t="shared" si="62"/>
        <v>0</v>
      </c>
      <c r="CD26" s="366">
        <f t="shared" si="63"/>
        <v>0</v>
      </c>
      <c r="CE26" s="394">
        <f t="shared" si="64"/>
        <v>0</v>
      </c>
      <c r="CF26" s="366">
        <f t="shared" si="65"/>
        <v>0</v>
      </c>
      <c r="CG26" s="366">
        <f t="shared" si="66"/>
        <v>0</v>
      </c>
      <c r="CH26" s="394">
        <f t="shared" si="67"/>
        <v>0</v>
      </c>
      <c r="CI26" s="366">
        <f t="shared" si="68"/>
        <v>0</v>
      </c>
      <c r="CJ26" s="366">
        <f t="shared" si="69"/>
        <v>0</v>
      </c>
      <c r="CK26" s="394">
        <f t="shared" si="70"/>
        <v>0</v>
      </c>
      <c r="CL26" s="366">
        <f t="shared" si="71"/>
        <v>0</v>
      </c>
      <c r="CM26" s="366">
        <f t="shared" si="72"/>
        <v>0</v>
      </c>
      <c r="CN26" s="394">
        <f t="shared" si="73"/>
        <v>1</v>
      </c>
      <c r="CO26" s="366">
        <f t="shared" si="74"/>
        <v>123.3</v>
      </c>
      <c r="CP26" s="366">
        <f t="shared" si="75"/>
        <v>8014500</v>
      </c>
      <c r="CQ26" s="394">
        <f t="shared" si="76"/>
        <v>0</v>
      </c>
      <c r="CR26" s="366">
        <f t="shared" si="77"/>
        <v>0</v>
      </c>
      <c r="CS26" s="366">
        <f t="shared" si="78"/>
        <v>0</v>
      </c>
      <c r="CT26" s="394">
        <f t="shared" si="79"/>
        <v>0</v>
      </c>
      <c r="CU26" s="366">
        <f t="shared" si="80"/>
        <v>0</v>
      </c>
      <c r="CV26" s="366">
        <f t="shared" si="81"/>
        <v>0</v>
      </c>
      <c r="CW26" s="429"/>
      <c r="CX26" s="429"/>
      <c r="CY26" s="429"/>
      <c r="CZ26" s="429"/>
      <c r="DA26" s="429"/>
      <c r="DB26" s="429"/>
      <c r="DC26" s="429"/>
      <c r="DD26" s="429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29"/>
      <c r="DV26" s="429"/>
      <c r="DW26" s="429"/>
      <c r="DX26" s="429"/>
      <c r="DY26" s="429"/>
      <c r="DZ26" s="429"/>
      <c r="EA26" s="429"/>
      <c r="EB26" s="429"/>
      <c r="EC26" s="429"/>
      <c r="ED26" s="429"/>
      <c r="EE26" s="429"/>
      <c r="EF26" s="429"/>
      <c r="EG26" s="429"/>
      <c r="EH26" s="429"/>
      <c r="EI26" s="429"/>
      <c r="EJ26" s="429"/>
      <c r="EK26" s="429"/>
      <c r="EL26" s="429"/>
      <c r="EM26" s="429"/>
      <c r="EN26" s="429"/>
      <c r="EO26" s="429"/>
      <c r="EP26" s="429"/>
      <c r="EQ26" s="429"/>
      <c r="ER26" s="429"/>
      <c r="ES26" s="429"/>
      <c r="ET26" s="429"/>
      <c r="EU26" s="429"/>
    </row>
    <row r="27" spans="1:151" x14ac:dyDescent="0.3">
      <c r="A27" s="165">
        <v>7</v>
      </c>
      <c r="B27" s="23" t="s">
        <v>22</v>
      </c>
      <c r="C27" s="24" t="s">
        <v>96</v>
      </c>
      <c r="D27" s="23" t="s">
        <v>97</v>
      </c>
      <c r="E27" s="25" t="s">
        <v>102</v>
      </c>
      <c r="F27" s="2" t="s">
        <v>404</v>
      </c>
      <c r="G27" s="25" t="s">
        <v>18</v>
      </c>
      <c r="H27" s="10" t="s">
        <v>345</v>
      </c>
      <c r="I27" s="145">
        <v>2021</v>
      </c>
      <c r="J27" s="22" t="s">
        <v>84</v>
      </c>
      <c r="K27" s="25">
        <v>1007</v>
      </c>
      <c r="L27" s="12" t="s">
        <v>375</v>
      </c>
      <c r="M27" s="2" t="s">
        <v>392</v>
      </c>
      <c r="N27" s="28">
        <v>109.44</v>
      </c>
      <c r="O27" s="29">
        <v>65000</v>
      </c>
      <c r="P27" s="349">
        <f t="shared" si="90"/>
        <v>7113600</v>
      </c>
      <c r="Q27" s="394">
        <f t="shared" si="5"/>
        <v>0</v>
      </c>
      <c r="R27" s="395">
        <f t="shared" si="6"/>
        <v>0</v>
      </c>
      <c r="S27" s="395">
        <f t="shared" si="7"/>
        <v>0</v>
      </c>
      <c r="T27" s="394">
        <f t="shared" si="8"/>
        <v>1</v>
      </c>
      <c r="U27" s="395">
        <f t="shared" si="9"/>
        <v>109.44</v>
      </c>
      <c r="V27" s="395">
        <f t="shared" si="10"/>
        <v>7113600</v>
      </c>
      <c r="W27" s="394">
        <f t="shared" si="11"/>
        <v>0</v>
      </c>
      <c r="X27" s="396">
        <f t="shared" si="12"/>
        <v>0</v>
      </c>
      <c r="Y27" s="396">
        <f t="shared" si="13"/>
        <v>0</v>
      </c>
      <c r="Z27" s="394">
        <f t="shared" si="14"/>
        <v>0</v>
      </c>
      <c r="AA27" s="396">
        <f t="shared" si="15"/>
        <v>0</v>
      </c>
      <c r="AB27" s="396">
        <f t="shared" si="16"/>
        <v>0</v>
      </c>
      <c r="AC27" s="394">
        <f t="shared" si="17"/>
        <v>0</v>
      </c>
      <c r="AD27" s="396">
        <f t="shared" si="18"/>
        <v>0</v>
      </c>
      <c r="AE27" s="396">
        <f t="shared" si="19"/>
        <v>0</v>
      </c>
      <c r="AF27" s="389">
        <f t="shared" si="0"/>
        <v>109.44</v>
      </c>
      <c r="AG27" s="367">
        <f t="shared" si="1"/>
        <v>7113600</v>
      </c>
      <c r="AH27" s="367">
        <f t="shared" si="20"/>
        <v>1</v>
      </c>
      <c r="AI27" s="367">
        <f t="shared" si="2"/>
        <v>0</v>
      </c>
      <c r="AJ27" s="367">
        <f t="shared" si="3"/>
        <v>0</v>
      </c>
      <c r="AK27" s="372">
        <f t="shared" si="21"/>
        <v>0</v>
      </c>
      <c r="AL27" s="394">
        <f t="shared" si="22"/>
        <v>0</v>
      </c>
      <c r="AM27" s="395">
        <f t="shared" si="23"/>
        <v>0</v>
      </c>
      <c r="AN27" s="395">
        <f t="shared" si="24"/>
        <v>0</v>
      </c>
      <c r="AO27" s="394">
        <f t="shared" si="25"/>
        <v>1</v>
      </c>
      <c r="AP27" s="395">
        <f t="shared" si="26"/>
        <v>109.44</v>
      </c>
      <c r="AQ27" s="395">
        <f t="shared" si="27"/>
        <v>7113600</v>
      </c>
      <c r="AR27" s="394">
        <f t="shared" si="28"/>
        <v>0</v>
      </c>
      <c r="AS27" s="366">
        <f t="shared" si="29"/>
        <v>0</v>
      </c>
      <c r="AT27" s="366">
        <f t="shared" si="30"/>
        <v>0</v>
      </c>
      <c r="AU27" s="394">
        <f t="shared" si="31"/>
        <v>0</v>
      </c>
      <c r="AV27" s="395">
        <f t="shared" si="32"/>
        <v>0</v>
      </c>
      <c r="AW27" s="395">
        <f t="shared" si="33"/>
        <v>0</v>
      </c>
      <c r="AX27" s="394">
        <f t="shared" si="34"/>
        <v>1</v>
      </c>
      <c r="AY27" s="366">
        <f t="shared" si="35"/>
        <v>109.44</v>
      </c>
      <c r="AZ27" s="366">
        <f t="shared" si="36"/>
        <v>7113600</v>
      </c>
      <c r="BA27" s="394">
        <f t="shared" si="37"/>
        <v>0</v>
      </c>
      <c r="BB27" s="366">
        <f t="shared" si="85"/>
        <v>0</v>
      </c>
      <c r="BC27" s="366">
        <f t="shared" si="86"/>
        <v>0</v>
      </c>
      <c r="BD27" s="394">
        <f t="shared" si="82"/>
        <v>0</v>
      </c>
      <c r="BE27" s="366">
        <f t="shared" si="88"/>
        <v>0</v>
      </c>
      <c r="BF27" s="366">
        <f t="shared" si="89"/>
        <v>0</v>
      </c>
      <c r="BG27" s="394">
        <f t="shared" si="40"/>
        <v>1</v>
      </c>
      <c r="BH27" s="366">
        <f t="shared" si="91"/>
        <v>109.44</v>
      </c>
      <c r="BI27" s="366">
        <f t="shared" si="92"/>
        <v>7113600</v>
      </c>
      <c r="BJ27" s="394">
        <f t="shared" si="43"/>
        <v>0</v>
      </c>
      <c r="BK27" s="366">
        <f t="shared" si="44"/>
        <v>0</v>
      </c>
      <c r="BL27" s="366">
        <f t="shared" si="45"/>
        <v>0</v>
      </c>
      <c r="BM27" s="394">
        <f t="shared" si="46"/>
        <v>0</v>
      </c>
      <c r="BN27" s="366">
        <f t="shared" si="47"/>
        <v>0</v>
      </c>
      <c r="BO27" s="366">
        <f t="shared" si="48"/>
        <v>0</v>
      </c>
      <c r="BP27" s="394">
        <f t="shared" si="49"/>
        <v>0</v>
      </c>
      <c r="BQ27" s="366">
        <f t="shared" si="50"/>
        <v>0</v>
      </c>
      <c r="BR27" s="366">
        <f t="shared" si="51"/>
        <v>0</v>
      </c>
      <c r="BS27" s="394">
        <f t="shared" si="52"/>
        <v>0</v>
      </c>
      <c r="BT27" s="366">
        <f t="shared" si="53"/>
        <v>0</v>
      </c>
      <c r="BU27" s="366">
        <f t="shared" si="54"/>
        <v>0</v>
      </c>
      <c r="BV27" s="394">
        <f t="shared" si="55"/>
        <v>0</v>
      </c>
      <c r="BW27" s="366">
        <f t="shared" si="56"/>
        <v>0</v>
      </c>
      <c r="BX27" s="366">
        <f t="shared" si="57"/>
        <v>0</v>
      </c>
      <c r="BY27" s="394">
        <f t="shared" si="58"/>
        <v>0</v>
      </c>
      <c r="BZ27" s="366">
        <f t="shared" si="59"/>
        <v>0</v>
      </c>
      <c r="CA27" s="366">
        <f t="shared" si="60"/>
        <v>0</v>
      </c>
      <c r="CB27" s="394">
        <f t="shared" si="61"/>
        <v>0</v>
      </c>
      <c r="CC27" s="366">
        <f t="shared" si="62"/>
        <v>0</v>
      </c>
      <c r="CD27" s="366">
        <f t="shared" si="63"/>
        <v>0</v>
      </c>
      <c r="CE27" s="394">
        <f t="shared" si="64"/>
        <v>0</v>
      </c>
      <c r="CF27" s="366">
        <f t="shared" si="65"/>
        <v>0</v>
      </c>
      <c r="CG27" s="366">
        <f t="shared" si="66"/>
        <v>0</v>
      </c>
      <c r="CH27" s="394">
        <f t="shared" si="67"/>
        <v>0</v>
      </c>
      <c r="CI27" s="366">
        <f t="shared" si="68"/>
        <v>0</v>
      </c>
      <c r="CJ27" s="366">
        <f t="shared" si="69"/>
        <v>0</v>
      </c>
      <c r="CK27" s="394">
        <f t="shared" si="70"/>
        <v>0</v>
      </c>
      <c r="CL27" s="366">
        <f t="shared" si="71"/>
        <v>0</v>
      </c>
      <c r="CM27" s="366">
        <f t="shared" si="72"/>
        <v>0</v>
      </c>
      <c r="CN27" s="394">
        <f t="shared" si="73"/>
        <v>1</v>
      </c>
      <c r="CO27" s="366">
        <f t="shared" si="74"/>
        <v>109.44</v>
      </c>
      <c r="CP27" s="366">
        <f t="shared" si="75"/>
        <v>7113600</v>
      </c>
      <c r="CQ27" s="394">
        <f t="shared" si="76"/>
        <v>0</v>
      </c>
      <c r="CR27" s="366">
        <f t="shared" si="77"/>
        <v>0</v>
      </c>
      <c r="CS27" s="366">
        <f t="shared" si="78"/>
        <v>0</v>
      </c>
      <c r="CT27" s="394">
        <f t="shared" si="79"/>
        <v>0</v>
      </c>
      <c r="CU27" s="366">
        <f t="shared" si="80"/>
        <v>0</v>
      </c>
      <c r="CV27" s="366">
        <f t="shared" si="81"/>
        <v>0</v>
      </c>
      <c r="CW27" s="429"/>
      <c r="CX27" s="429"/>
      <c r="CY27" s="429"/>
      <c r="CZ27" s="429"/>
      <c r="DA27" s="429"/>
      <c r="DB27" s="429"/>
      <c r="DC27" s="429"/>
      <c r="DD27" s="429"/>
      <c r="DE27" s="429"/>
      <c r="DF27" s="429"/>
      <c r="DG27" s="429"/>
      <c r="DH27" s="429"/>
      <c r="DI27" s="429"/>
      <c r="DJ27" s="429"/>
      <c r="DK27" s="429"/>
      <c r="DL27" s="429"/>
      <c r="DM27" s="429"/>
      <c r="DN27" s="429"/>
      <c r="DO27" s="429"/>
      <c r="DP27" s="429"/>
      <c r="DQ27" s="429"/>
      <c r="DR27" s="429"/>
      <c r="DS27" s="429"/>
      <c r="DT27" s="429"/>
      <c r="DU27" s="429"/>
      <c r="DV27" s="429"/>
      <c r="DW27" s="429"/>
      <c r="DX27" s="429"/>
      <c r="DY27" s="429"/>
      <c r="DZ27" s="429"/>
      <c r="EA27" s="429"/>
      <c r="EB27" s="429"/>
      <c r="EC27" s="429"/>
      <c r="ED27" s="429"/>
      <c r="EE27" s="429"/>
      <c r="EF27" s="429"/>
      <c r="EG27" s="429"/>
      <c r="EH27" s="429"/>
      <c r="EI27" s="429"/>
      <c r="EJ27" s="429"/>
      <c r="EK27" s="429"/>
      <c r="EL27" s="429"/>
      <c r="EM27" s="429"/>
      <c r="EN27" s="429"/>
      <c r="EO27" s="429"/>
      <c r="EP27" s="429"/>
      <c r="EQ27" s="429"/>
      <c r="ER27" s="429"/>
      <c r="ES27" s="429"/>
      <c r="ET27" s="429"/>
      <c r="EU27" s="429"/>
    </row>
    <row r="28" spans="1:151" x14ac:dyDescent="0.3">
      <c r="A28" s="166">
        <v>8</v>
      </c>
      <c r="B28" s="23" t="s">
        <v>22</v>
      </c>
      <c r="C28" s="24" t="s">
        <v>96</v>
      </c>
      <c r="D28" s="23" t="s">
        <v>97</v>
      </c>
      <c r="E28" s="25" t="s">
        <v>102</v>
      </c>
      <c r="F28" s="2" t="s">
        <v>404</v>
      </c>
      <c r="G28" s="25" t="s">
        <v>18</v>
      </c>
      <c r="H28" s="10" t="s">
        <v>345</v>
      </c>
      <c r="I28" s="145">
        <v>2021</v>
      </c>
      <c r="J28" s="22" t="s">
        <v>84</v>
      </c>
      <c r="K28" s="25">
        <v>1008</v>
      </c>
      <c r="L28" s="12" t="s">
        <v>375</v>
      </c>
      <c r="M28" s="2" t="s">
        <v>392</v>
      </c>
      <c r="N28" s="28">
        <v>89.66</v>
      </c>
      <c r="O28" s="29">
        <v>65000</v>
      </c>
      <c r="P28" s="349">
        <f t="shared" si="90"/>
        <v>5827900</v>
      </c>
      <c r="Q28" s="394">
        <f t="shared" si="5"/>
        <v>0</v>
      </c>
      <c r="R28" s="395">
        <f t="shared" si="6"/>
        <v>0</v>
      </c>
      <c r="S28" s="395">
        <f t="shared" si="7"/>
        <v>0</v>
      </c>
      <c r="T28" s="394">
        <f t="shared" si="8"/>
        <v>1</v>
      </c>
      <c r="U28" s="395">
        <f t="shared" si="9"/>
        <v>89.66</v>
      </c>
      <c r="V28" s="395">
        <f t="shared" si="10"/>
        <v>5827900</v>
      </c>
      <c r="W28" s="394">
        <f t="shared" si="11"/>
        <v>0</v>
      </c>
      <c r="X28" s="396">
        <f t="shared" si="12"/>
        <v>0</v>
      </c>
      <c r="Y28" s="396">
        <f t="shared" si="13"/>
        <v>0</v>
      </c>
      <c r="Z28" s="394">
        <f t="shared" si="14"/>
        <v>0</v>
      </c>
      <c r="AA28" s="396">
        <f t="shared" si="15"/>
        <v>0</v>
      </c>
      <c r="AB28" s="396">
        <f t="shared" si="16"/>
        <v>0</v>
      </c>
      <c r="AC28" s="394">
        <f t="shared" si="17"/>
        <v>0</v>
      </c>
      <c r="AD28" s="396">
        <f t="shared" si="18"/>
        <v>0</v>
      </c>
      <c r="AE28" s="396">
        <f t="shared" si="19"/>
        <v>0</v>
      </c>
      <c r="AF28" s="389">
        <f t="shared" si="0"/>
        <v>89.66</v>
      </c>
      <c r="AG28" s="367">
        <f t="shared" si="1"/>
        <v>5827900</v>
      </c>
      <c r="AH28" s="367">
        <f t="shared" si="20"/>
        <v>1</v>
      </c>
      <c r="AI28" s="367">
        <f t="shared" si="2"/>
        <v>0</v>
      </c>
      <c r="AJ28" s="367">
        <f t="shared" si="3"/>
        <v>0</v>
      </c>
      <c r="AK28" s="372">
        <f t="shared" si="21"/>
        <v>0</v>
      </c>
      <c r="AL28" s="394">
        <f t="shared" si="22"/>
        <v>0</v>
      </c>
      <c r="AM28" s="395">
        <f t="shared" si="23"/>
        <v>0</v>
      </c>
      <c r="AN28" s="395">
        <f t="shared" si="24"/>
        <v>0</v>
      </c>
      <c r="AO28" s="394">
        <f t="shared" si="25"/>
        <v>1</v>
      </c>
      <c r="AP28" s="395">
        <f t="shared" si="26"/>
        <v>89.66</v>
      </c>
      <c r="AQ28" s="395">
        <f t="shared" si="27"/>
        <v>5827900</v>
      </c>
      <c r="AR28" s="394">
        <f t="shared" si="28"/>
        <v>0</v>
      </c>
      <c r="AS28" s="366">
        <f t="shared" si="29"/>
        <v>0</v>
      </c>
      <c r="AT28" s="366">
        <f t="shared" si="30"/>
        <v>0</v>
      </c>
      <c r="AU28" s="394">
        <f t="shared" si="31"/>
        <v>0</v>
      </c>
      <c r="AV28" s="395">
        <f t="shared" si="32"/>
        <v>0</v>
      </c>
      <c r="AW28" s="395">
        <f t="shared" si="33"/>
        <v>0</v>
      </c>
      <c r="AX28" s="394">
        <f t="shared" si="34"/>
        <v>1</v>
      </c>
      <c r="AY28" s="366">
        <f t="shared" si="35"/>
        <v>89.66</v>
      </c>
      <c r="AZ28" s="366">
        <f t="shared" si="36"/>
        <v>5827900</v>
      </c>
      <c r="BA28" s="394">
        <f t="shared" si="37"/>
        <v>0</v>
      </c>
      <c r="BB28" s="366">
        <f t="shared" si="85"/>
        <v>0</v>
      </c>
      <c r="BC28" s="366">
        <f t="shared" si="86"/>
        <v>0</v>
      </c>
      <c r="BD28" s="394">
        <f t="shared" si="82"/>
        <v>0</v>
      </c>
      <c r="BE28" s="366">
        <f t="shared" si="88"/>
        <v>0</v>
      </c>
      <c r="BF28" s="366">
        <f t="shared" si="89"/>
        <v>0</v>
      </c>
      <c r="BG28" s="394">
        <f t="shared" si="40"/>
        <v>1</v>
      </c>
      <c r="BH28" s="366">
        <f t="shared" si="91"/>
        <v>89.66</v>
      </c>
      <c r="BI28" s="366">
        <f t="shared" si="92"/>
        <v>5827900</v>
      </c>
      <c r="BJ28" s="394">
        <f t="shared" si="43"/>
        <v>0</v>
      </c>
      <c r="BK28" s="366">
        <f t="shared" si="44"/>
        <v>0</v>
      </c>
      <c r="BL28" s="366">
        <f t="shared" si="45"/>
        <v>0</v>
      </c>
      <c r="BM28" s="394">
        <f t="shared" si="46"/>
        <v>0</v>
      </c>
      <c r="BN28" s="366">
        <f t="shared" si="47"/>
        <v>0</v>
      </c>
      <c r="BO28" s="366">
        <f t="shared" si="48"/>
        <v>0</v>
      </c>
      <c r="BP28" s="394">
        <f t="shared" si="49"/>
        <v>0</v>
      </c>
      <c r="BQ28" s="366">
        <f t="shared" si="50"/>
        <v>0</v>
      </c>
      <c r="BR28" s="366">
        <f t="shared" si="51"/>
        <v>0</v>
      </c>
      <c r="BS28" s="394">
        <f t="shared" si="52"/>
        <v>0</v>
      </c>
      <c r="BT28" s="366">
        <f t="shared" si="53"/>
        <v>0</v>
      </c>
      <c r="BU28" s="366">
        <f t="shared" si="54"/>
        <v>0</v>
      </c>
      <c r="BV28" s="394">
        <f t="shared" si="55"/>
        <v>0</v>
      </c>
      <c r="BW28" s="366">
        <f t="shared" si="56"/>
        <v>0</v>
      </c>
      <c r="BX28" s="366">
        <f t="shared" si="57"/>
        <v>0</v>
      </c>
      <c r="BY28" s="394">
        <f t="shared" si="58"/>
        <v>0</v>
      </c>
      <c r="BZ28" s="366">
        <f t="shared" si="59"/>
        <v>0</v>
      </c>
      <c r="CA28" s="366">
        <f t="shared" si="60"/>
        <v>0</v>
      </c>
      <c r="CB28" s="394">
        <f t="shared" si="61"/>
        <v>0</v>
      </c>
      <c r="CC28" s="366">
        <f t="shared" si="62"/>
        <v>0</v>
      </c>
      <c r="CD28" s="366">
        <f t="shared" si="63"/>
        <v>0</v>
      </c>
      <c r="CE28" s="394">
        <f t="shared" si="64"/>
        <v>0</v>
      </c>
      <c r="CF28" s="366">
        <f t="shared" si="65"/>
        <v>0</v>
      </c>
      <c r="CG28" s="366">
        <f t="shared" si="66"/>
        <v>0</v>
      </c>
      <c r="CH28" s="394">
        <f t="shared" si="67"/>
        <v>0</v>
      </c>
      <c r="CI28" s="366">
        <f t="shared" si="68"/>
        <v>0</v>
      </c>
      <c r="CJ28" s="366">
        <f t="shared" si="69"/>
        <v>0</v>
      </c>
      <c r="CK28" s="394">
        <f t="shared" si="70"/>
        <v>0</v>
      </c>
      <c r="CL28" s="366">
        <f t="shared" si="71"/>
        <v>0</v>
      </c>
      <c r="CM28" s="366">
        <f t="shared" si="72"/>
        <v>0</v>
      </c>
      <c r="CN28" s="394">
        <f t="shared" si="73"/>
        <v>1</v>
      </c>
      <c r="CO28" s="366">
        <f t="shared" si="74"/>
        <v>89.66</v>
      </c>
      <c r="CP28" s="366">
        <f t="shared" si="75"/>
        <v>5827900</v>
      </c>
      <c r="CQ28" s="394">
        <f t="shared" si="76"/>
        <v>0</v>
      </c>
      <c r="CR28" s="366">
        <f t="shared" si="77"/>
        <v>0</v>
      </c>
      <c r="CS28" s="366">
        <f t="shared" si="78"/>
        <v>0</v>
      </c>
      <c r="CT28" s="394">
        <f t="shared" si="79"/>
        <v>0</v>
      </c>
      <c r="CU28" s="366">
        <f t="shared" si="80"/>
        <v>0</v>
      </c>
      <c r="CV28" s="366">
        <f t="shared" si="81"/>
        <v>0</v>
      </c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  <c r="ET28" s="429"/>
      <c r="EU28" s="429"/>
    </row>
    <row r="29" spans="1:151" x14ac:dyDescent="0.3">
      <c r="A29" s="166">
        <v>9</v>
      </c>
      <c r="B29" s="23" t="s">
        <v>22</v>
      </c>
      <c r="C29" s="24" t="s">
        <v>104</v>
      </c>
      <c r="D29" s="23" t="s">
        <v>106</v>
      </c>
      <c r="E29" s="25" t="s">
        <v>102</v>
      </c>
      <c r="F29" s="23" t="s">
        <v>408</v>
      </c>
      <c r="G29" s="27" t="s">
        <v>94</v>
      </c>
      <c r="H29" s="10" t="s">
        <v>345</v>
      </c>
      <c r="I29" s="26">
        <v>2020</v>
      </c>
      <c r="J29" s="17" t="s">
        <v>82</v>
      </c>
      <c r="K29" s="25">
        <v>1001</v>
      </c>
      <c r="L29" s="12" t="s">
        <v>375</v>
      </c>
      <c r="M29" s="25" t="s">
        <v>17</v>
      </c>
      <c r="N29" s="28">
        <v>47</v>
      </c>
      <c r="O29" s="29">
        <v>60000</v>
      </c>
      <c r="P29" s="349">
        <f>N29*O29</f>
        <v>2820000</v>
      </c>
      <c r="Q29" s="394">
        <f t="shared" si="5"/>
        <v>0</v>
      </c>
      <c r="R29" s="395">
        <f t="shared" si="6"/>
        <v>0</v>
      </c>
      <c r="S29" s="395">
        <f t="shared" si="7"/>
        <v>0</v>
      </c>
      <c r="T29" s="394">
        <f t="shared" si="8"/>
        <v>1</v>
      </c>
      <c r="U29" s="395">
        <f t="shared" si="9"/>
        <v>47</v>
      </c>
      <c r="V29" s="395">
        <f t="shared" si="10"/>
        <v>2820000</v>
      </c>
      <c r="W29" s="394">
        <f t="shared" si="11"/>
        <v>0</v>
      </c>
      <c r="X29" s="396">
        <f t="shared" si="12"/>
        <v>0</v>
      </c>
      <c r="Y29" s="396">
        <f t="shared" si="13"/>
        <v>0</v>
      </c>
      <c r="Z29" s="394">
        <f t="shared" si="14"/>
        <v>0</v>
      </c>
      <c r="AA29" s="396">
        <f t="shared" si="15"/>
        <v>0</v>
      </c>
      <c r="AB29" s="396">
        <f t="shared" si="16"/>
        <v>0</v>
      </c>
      <c r="AC29" s="394">
        <f t="shared" si="17"/>
        <v>0</v>
      </c>
      <c r="AD29" s="396">
        <f t="shared" si="18"/>
        <v>0</v>
      </c>
      <c r="AE29" s="396">
        <f t="shared" si="19"/>
        <v>0</v>
      </c>
      <c r="AF29" s="389">
        <f t="shared" si="0"/>
        <v>0</v>
      </c>
      <c r="AG29" s="367">
        <f t="shared" si="1"/>
        <v>0</v>
      </c>
      <c r="AH29" s="367">
        <f t="shared" si="20"/>
        <v>0</v>
      </c>
      <c r="AI29" s="367">
        <f t="shared" si="2"/>
        <v>47</v>
      </c>
      <c r="AJ29" s="367">
        <f t="shared" si="3"/>
        <v>2820000</v>
      </c>
      <c r="AK29" s="372">
        <f t="shared" si="21"/>
        <v>1</v>
      </c>
      <c r="AL29" s="394">
        <f t="shared" si="22"/>
        <v>0</v>
      </c>
      <c r="AM29" s="395">
        <f t="shared" si="23"/>
        <v>0</v>
      </c>
      <c r="AN29" s="395">
        <f t="shared" si="24"/>
        <v>0</v>
      </c>
      <c r="AO29" s="394">
        <f t="shared" si="25"/>
        <v>1</v>
      </c>
      <c r="AP29" s="395">
        <f t="shared" si="26"/>
        <v>47</v>
      </c>
      <c r="AQ29" s="395">
        <f t="shared" si="27"/>
        <v>2820000</v>
      </c>
      <c r="AR29" s="394">
        <f t="shared" si="28"/>
        <v>0</v>
      </c>
      <c r="AS29" s="366">
        <f t="shared" si="29"/>
        <v>0</v>
      </c>
      <c r="AT29" s="366">
        <f t="shared" si="30"/>
        <v>0</v>
      </c>
      <c r="AU29" s="394">
        <f t="shared" si="31"/>
        <v>1</v>
      </c>
      <c r="AV29" s="395">
        <f t="shared" si="32"/>
        <v>47</v>
      </c>
      <c r="AW29" s="395">
        <f t="shared" si="33"/>
        <v>2820000</v>
      </c>
      <c r="AX29" s="394">
        <f t="shared" si="34"/>
        <v>0</v>
      </c>
      <c r="AY29" s="366">
        <f t="shared" si="35"/>
        <v>0</v>
      </c>
      <c r="AZ29" s="366">
        <f t="shared" si="36"/>
        <v>0</v>
      </c>
      <c r="BA29" s="394">
        <f t="shared" si="37"/>
        <v>0</v>
      </c>
      <c r="BB29" s="366">
        <f t="shared" si="85"/>
        <v>0</v>
      </c>
      <c r="BC29" s="366">
        <f t="shared" si="86"/>
        <v>0</v>
      </c>
      <c r="BD29" s="394">
        <f t="shared" si="82"/>
        <v>0</v>
      </c>
      <c r="BE29" s="366">
        <f t="shared" si="88"/>
        <v>0</v>
      </c>
      <c r="BF29" s="366">
        <f t="shared" si="89"/>
        <v>0</v>
      </c>
      <c r="BG29" s="394">
        <f t="shared" si="40"/>
        <v>0</v>
      </c>
      <c r="BH29" s="366">
        <f t="shared" si="91"/>
        <v>0</v>
      </c>
      <c r="BI29" s="366">
        <f t="shared" si="92"/>
        <v>0</v>
      </c>
      <c r="BJ29" s="394">
        <f t="shared" si="43"/>
        <v>1</v>
      </c>
      <c r="BK29" s="366">
        <f t="shared" si="44"/>
        <v>47</v>
      </c>
      <c r="BL29" s="366">
        <f t="shared" si="45"/>
        <v>2820000</v>
      </c>
      <c r="BM29" s="394">
        <f t="shared" si="46"/>
        <v>0</v>
      </c>
      <c r="BN29" s="366">
        <f t="shared" si="47"/>
        <v>0</v>
      </c>
      <c r="BO29" s="366">
        <f t="shared" si="48"/>
        <v>0</v>
      </c>
      <c r="BP29" s="394">
        <f t="shared" si="49"/>
        <v>0</v>
      </c>
      <c r="BQ29" s="366">
        <f t="shared" si="50"/>
        <v>0</v>
      </c>
      <c r="BR29" s="366">
        <f t="shared" si="51"/>
        <v>0</v>
      </c>
      <c r="BS29" s="394">
        <f t="shared" si="52"/>
        <v>0</v>
      </c>
      <c r="BT29" s="366">
        <f t="shared" si="53"/>
        <v>0</v>
      </c>
      <c r="BU29" s="366">
        <f t="shared" si="54"/>
        <v>0</v>
      </c>
      <c r="BV29" s="394">
        <f t="shared" si="55"/>
        <v>0</v>
      </c>
      <c r="BW29" s="366">
        <f t="shared" si="56"/>
        <v>0</v>
      </c>
      <c r="BX29" s="366">
        <f t="shared" si="57"/>
        <v>0</v>
      </c>
      <c r="BY29" s="394">
        <f t="shared" si="58"/>
        <v>0</v>
      </c>
      <c r="BZ29" s="366">
        <f t="shared" si="59"/>
        <v>0</v>
      </c>
      <c r="CA29" s="366">
        <f t="shared" si="60"/>
        <v>0</v>
      </c>
      <c r="CB29" s="394">
        <f t="shared" si="61"/>
        <v>0</v>
      </c>
      <c r="CC29" s="366">
        <f t="shared" si="62"/>
        <v>0</v>
      </c>
      <c r="CD29" s="366">
        <f t="shared" si="63"/>
        <v>0</v>
      </c>
      <c r="CE29" s="394">
        <f t="shared" si="64"/>
        <v>0</v>
      </c>
      <c r="CF29" s="366">
        <f t="shared" si="65"/>
        <v>0</v>
      </c>
      <c r="CG29" s="366">
        <f t="shared" si="66"/>
        <v>0</v>
      </c>
      <c r="CH29" s="394">
        <f t="shared" si="67"/>
        <v>0</v>
      </c>
      <c r="CI29" s="366">
        <f t="shared" si="68"/>
        <v>0</v>
      </c>
      <c r="CJ29" s="366">
        <f t="shared" si="69"/>
        <v>0</v>
      </c>
      <c r="CK29" s="394">
        <f t="shared" si="70"/>
        <v>1</v>
      </c>
      <c r="CL29" s="366">
        <f t="shared" si="71"/>
        <v>47</v>
      </c>
      <c r="CM29" s="366">
        <f t="shared" si="72"/>
        <v>2820000</v>
      </c>
      <c r="CN29" s="394">
        <f t="shared" si="73"/>
        <v>0</v>
      </c>
      <c r="CO29" s="366">
        <f t="shared" si="74"/>
        <v>0</v>
      </c>
      <c r="CP29" s="366">
        <f t="shared" si="75"/>
        <v>0</v>
      </c>
      <c r="CQ29" s="394">
        <f t="shared" si="76"/>
        <v>0</v>
      </c>
      <c r="CR29" s="366">
        <f t="shared" si="77"/>
        <v>0</v>
      </c>
      <c r="CS29" s="366">
        <f t="shared" si="78"/>
        <v>0</v>
      </c>
      <c r="CT29" s="394">
        <f t="shared" si="79"/>
        <v>0</v>
      </c>
      <c r="CU29" s="366">
        <f t="shared" si="80"/>
        <v>0</v>
      </c>
      <c r="CV29" s="366">
        <f t="shared" si="81"/>
        <v>0</v>
      </c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  <c r="DI29" s="429"/>
      <c r="DJ29" s="429"/>
      <c r="DK29" s="429"/>
      <c r="DL29" s="429"/>
      <c r="DM29" s="429"/>
      <c r="DN29" s="429"/>
      <c r="DO29" s="429"/>
      <c r="DP29" s="429"/>
      <c r="DQ29" s="429"/>
      <c r="DR29" s="429"/>
      <c r="DS29" s="429"/>
      <c r="DT29" s="429"/>
      <c r="DU29" s="429"/>
      <c r="DV29" s="429"/>
      <c r="DW29" s="429"/>
      <c r="DX29" s="429"/>
      <c r="DY29" s="429"/>
      <c r="DZ29" s="429"/>
      <c r="EA29" s="429"/>
      <c r="EB29" s="429"/>
      <c r="EC29" s="429"/>
      <c r="ED29" s="429"/>
      <c r="EE29" s="429"/>
      <c r="EF29" s="429"/>
      <c r="EG29" s="429"/>
      <c r="EH29" s="429"/>
      <c r="EI29" s="429"/>
      <c r="EJ29" s="429"/>
      <c r="EK29" s="429"/>
      <c r="EL29" s="429"/>
      <c r="EM29" s="429"/>
      <c r="EN29" s="429"/>
      <c r="EO29" s="429"/>
      <c r="EP29" s="429"/>
      <c r="EQ29" s="429"/>
      <c r="ER29" s="429"/>
      <c r="ES29" s="429"/>
      <c r="ET29" s="429"/>
      <c r="EU29" s="429"/>
    </row>
    <row r="30" spans="1:151" x14ac:dyDescent="0.3">
      <c r="A30" s="165">
        <v>10</v>
      </c>
      <c r="B30" s="23" t="s">
        <v>22</v>
      </c>
      <c r="C30" s="24" t="s">
        <v>104</v>
      </c>
      <c r="D30" s="23" t="s">
        <v>106</v>
      </c>
      <c r="E30" s="25" t="s">
        <v>102</v>
      </c>
      <c r="F30" s="23" t="s">
        <v>408</v>
      </c>
      <c r="G30" s="27" t="s">
        <v>94</v>
      </c>
      <c r="H30" s="10" t="s">
        <v>345</v>
      </c>
      <c r="I30" s="26">
        <v>2020</v>
      </c>
      <c r="J30" s="17" t="s">
        <v>82</v>
      </c>
      <c r="K30" s="25">
        <v>1002</v>
      </c>
      <c r="L30" s="12" t="s">
        <v>375</v>
      </c>
      <c r="M30" s="25" t="s">
        <v>17</v>
      </c>
      <c r="N30" s="28">
        <v>59.7</v>
      </c>
      <c r="O30" s="29">
        <v>60000</v>
      </c>
      <c r="P30" s="349">
        <f>N30*O30</f>
        <v>3582000</v>
      </c>
      <c r="Q30" s="394">
        <f t="shared" si="5"/>
        <v>0</v>
      </c>
      <c r="R30" s="395">
        <f t="shared" si="6"/>
        <v>0</v>
      </c>
      <c r="S30" s="395">
        <f t="shared" si="7"/>
        <v>0</v>
      </c>
      <c r="T30" s="394">
        <f t="shared" si="8"/>
        <v>1</v>
      </c>
      <c r="U30" s="395">
        <f t="shared" si="9"/>
        <v>59.7</v>
      </c>
      <c r="V30" s="395">
        <f t="shared" si="10"/>
        <v>3582000</v>
      </c>
      <c r="W30" s="394">
        <f t="shared" si="11"/>
        <v>0</v>
      </c>
      <c r="X30" s="396">
        <f t="shared" si="12"/>
        <v>0</v>
      </c>
      <c r="Y30" s="396">
        <f t="shared" si="13"/>
        <v>0</v>
      </c>
      <c r="Z30" s="394">
        <f t="shared" si="14"/>
        <v>0</v>
      </c>
      <c r="AA30" s="396">
        <f t="shared" si="15"/>
        <v>0</v>
      </c>
      <c r="AB30" s="396">
        <f t="shared" si="16"/>
        <v>0</v>
      </c>
      <c r="AC30" s="394">
        <f t="shared" si="17"/>
        <v>0</v>
      </c>
      <c r="AD30" s="396">
        <f t="shared" si="18"/>
        <v>0</v>
      </c>
      <c r="AE30" s="396">
        <f t="shared" si="19"/>
        <v>0</v>
      </c>
      <c r="AF30" s="389">
        <f t="shared" si="0"/>
        <v>0</v>
      </c>
      <c r="AG30" s="367">
        <f t="shared" si="1"/>
        <v>0</v>
      </c>
      <c r="AH30" s="367">
        <f t="shared" si="20"/>
        <v>0</v>
      </c>
      <c r="AI30" s="367">
        <f t="shared" si="2"/>
        <v>59.7</v>
      </c>
      <c r="AJ30" s="367">
        <f t="shared" si="3"/>
        <v>3582000</v>
      </c>
      <c r="AK30" s="372">
        <f t="shared" si="21"/>
        <v>1</v>
      </c>
      <c r="AL30" s="394">
        <f t="shared" si="22"/>
        <v>0</v>
      </c>
      <c r="AM30" s="395">
        <f t="shared" si="23"/>
        <v>0</v>
      </c>
      <c r="AN30" s="395">
        <f t="shared" si="24"/>
        <v>0</v>
      </c>
      <c r="AO30" s="394">
        <f t="shared" si="25"/>
        <v>1</v>
      </c>
      <c r="AP30" s="395">
        <f t="shared" si="26"/>
        <v>59.7</v>
      </c>
      <c r="AQ30" s="395">
        <f t="shared" si="27"/>
        <v>3582000</v>
      </c>
      <c r="AR30" s="394">
        <f t="shared" si="28"/>
        <v>0</v>
      </c>
      <c r="AS30" s="366">
        <f t="shared" si="29"/>
        <v>0</v>
      </c>
      <c r="AT30" s="366">
        <f t="shared" si="30"/>
        <v>0</v>
      </c>
      <c r="AU30" s="394">
        <f t="shared" si="31"/>
        <v>1</v>
      </c>
      <c r="AV30" s="395">
        <f t="shared" si="32"/>
        <v>59.7</v>
      </c>
      <c r="AW30" s="395">
        <f t="shared" si="33"/>
        <v>3582000</v>
      </c>
      <c r="AX30" s="394">
        <f t="shared" si="34"/>
        <v>0</v>
      </c>
      <c r="AY30" s="366">
        <f t="shared" si="35"/>
        <v>0</v>
      </c>
      <c r="AZ30" s="366">
        <f t="shared" si="36"/>
        <v>0</v>
      </c>
      <c r="BA30" s="394">
        <f t="shared" si="37"/>
        <v>0</v>
      </c>
      <c r="BB30" s="366">
        <f t="shared" si="85"/>
        <v>0</v>
      </c>
      <c r="BC30" s="366">
        <f t="shared" si="86"/>
        <v>0</v>
      </c>
      <c r="BD30" s="394">
        <f t="shared" si="82"/>
        <v>0</v>
      </c>
      <c r="BE30" s="366">
        <f t="shared" si="88"/>
        <v>0</v>
      </c>
      <c r="BF30" s="366">
        <f t="shared" si="89"/>
        <v>0</v>
      </c>
      <c r="BG30" s="394">
        <f t="shared" si="40"/>
        <v>0</v>
      </c>
      <c r="BH30" s="366">
        <f t="shared" si="91"/>
        <v>0</v>
      </c>
      <c r="BI30" s="366">
        <f t="shared" si="92"/>
        <v>0</v>
      </c>
      <c r="BJ30" s="394">
        <f t="shared" si="43"/>
        <v>1</v>
      </c>
      <c r="BK30" s="366">
        <f t="shared" si="44"/>
        <v>59.7</v>
      </c>
      <c r="BL30" s="366">
        <f t="shared" si="45"/>
        <v>3582000</v>
      </c>
      <c r="BM30" s="394">
        <f t="shared" si="46"/>
        <v>0</v>
      </c>
      <c r="BN30" s="366">
        <f t="shared" si="47"/>
        <v>0</v>
      </c>
      <c r="BO30" s="366">
        <f t="shared" si="48"/>
        <v>0</v>
      </c>
      <c r="BP30" s="394">
        <f t="shared" si="49"/>
        <v>0</v>
      </c>
      <c r="BQ30" s="366">
        <f t="shared" si="50"/>
        <v>0</v>
      </c>
      <c r="BR30" s="366">
        <f t="shared" si="51"/>
        <v>0</v>
      </c>
      <c r="BS30" s="394">
        <f t="shared" si="52"/>
        <v>0</v>
      </c>
      <c r="BT30" s="366">
        <f t="shared" si="53"/>
        <v>0</v>
      </c>
      <c r="BU30" s="366">
        <f t="shared" si="54"/>
        <v>0</v>
      </c>
      <c r="BV30" s="394">
        <f t="shared" si="55"/>
        <v>0</v>
      </c>
      <c r="BW30" s="366">
        <f t="shared" si="56"/>
        <v>0</v>
      </c>
      <c r="BX30" s="366">
        <f t="shared" si="57"/>
        <v>0</v>
      </c>
      <c r="BY30" s="394">
        <f t="shared" si="58"/>
        <v>0</v>
      </c>
      <c r="BZ30" s="366">
        <f t="shared" si="59"/>
        <v>0</v>
      </c>
      <c r="CA30" s="366">
        <f t="shared" si="60"/>
        <v>0</v>
      </c>
      <c r="CB30" s="394">
        <f t="shared" si="61"/>
        <v>0</v>
      </c>
      <c r="CC30" s="366">
        <f t="shared" si="62"/>
        <v>0</v>
      </c>
      <c r="CD30" s="366">
        <f t="shared" si="63"/>
        <v>0</v>
      </c>
      <c r="CE30" s="394">
        <f t="shared" si="64"/>
        <v>0</v>
      </c>
      <c r="CF30" s="366">
        <f t="shared" si="65"/>
        <v>0</v>
      </c>
      <c r="CG30" s="366">
        <f t="shared" si="66"/>
        <v>0</v>
      </c>
      <c r="CH30" s="394">
        <f t="shared" si="67"/>
        <v>0</v>
      </c>
      <c r="CI30" s="366">
        <f t="shared" si="68"/>
        <v>0</v>
      </c>
      <c r="CJ30" s="366">
        <f t="shared" si="69"/>
        <v>0</v>
      </c>
      <c r="CK30" s="394">
        <f t="shared" si="70"/>
        <v>1</v>
      </c>
      <c r="CL30" s="366">
        <f t="shared" si="71"/>
        <v>59.7</v>
      </c>
      <c r="CM30" s="366">
        <f t="shared" si="72"/>
        <v>3582000</v>
      </c>
      <c r="CN30" s="394">
        <f t="shared" si="73"/>
        <v>0</v>
      </c>
      <c r="CO30" s="366">
        <f t="shared" si="74"/>
        <v>0</v>
      </c>
      <c r="CP30" s="366">
        <f t="shared" si="75"/>
        <v>0</v>
      </c>
      <c r="CQ30" s="394">
        <f t="shared" si="76"/>
        <v>0</v>
      </c>
      <c r="CR30" s="366">
        <f t="shared" si="77"/>
        <v>0</v>
      </c>
      <c r="CS30" s="366">
        <f t="shared" si="78"/>
        <v>0</v>
      </c>
      <c r="CT30" s="394">
        <f t="shared" si="79"/>
        <v>0</v>
      </c>
      <c r="CU30" s="366">
        <f t="shared" si="80"/>
        <v>0</v>
      </c>
      <c r="CV30" s="366">
        <f t="shared" si="81"/>
        <v>0</v>
      </c>
      <c r="CW30" s="429"/>
      <c r="CX30" s="429"/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29"/>
      <c r="DN30" s="429"/>
      <c r="DO30" s="429"/>
      <c r="DP30" s="429"/>
      <c r="DQ30" s="429"/>
      <c r="DR30" s="429"/>
      <c r="DS30" s="429"/>
      <c r="DT30" s="429"/>
      <c r="DU30" s="429"/>
      <c r="DV30" s="429"/>
      <c r="DW30" s="429"/>
      <c r="DX30" s="429"/>
      <c r="DY30" s="429"/>
      <c r="DZ30" s="429"/>
      <c r="EA30" s="429"/>
      <c r="EB30" s="429"/>
      <c r="EC30" s="429"/>
      <c r="ED30" s="429"/>
      <c r="EE30" s="429"/>
      <c r="EF30" s="429"/>
      <c r="EG30" s="429"/>
      <c r="EH30" s="429"/>
      <c r="EI30" s="429"/>
      <c r="EJ30" s="429"/>
      <c r="EK30" s="429"/>
      <c r="EL30" s="429"/>
      <c r="EM30" s="429"/>
      <c r="EN30" s="429"/>
      <c r="EO30" s="429"/>
      <c r="EP30" s="429"/>
      <c r="EQ30" s="429"/>
      <c r="ER30" s="429"/>
      <c r="ES30" s="429"/>
      <c r="ET30" s="429"/>
      <c r="EU30" s="429"/>
    </row>
    <row r="31" spans="1:151" x14ac:dyDescent="0.3">
      <c r="A31" s="166">
        <v>11</v>
      </c>
      <c r="B31" s="23" t="s">
        <v>22</v>
      </c>
      <c r="C31" s="24" t="s">
        <v>104</v>
      </c>
      <c r="D31" s="23" t="s">
        <v>106</v>
      </c>
      <c r="E31" s="25" t="s">
        <v>102</v>
      </c>
      <c r="F31" s="23" t="s">
        <v>408</v>
      </c>
      <c r="G31" s="27" t="s">
        <v>94</v>
      </c>
      <c r="H31" s="10" t="s">
        <v>345</v>
      </c>
      <c r="I31" s="26">
        <v>2020</v>
      </c>
      <c r="J31" s="22" t="s">
        <v>84</v>
      </c>
      <c r="K31" s="25">
        <v>1003</v>
      </c>
      <c r="L31" s="12" t="s">
        <v>375</v>
      </c>
      <c r="M31" s="25" t="s">
        <v>17</v>
      </c>
      <c r="N31" s="28">
        <v>145.30000000000001</v>
      </c>
      <c r="O31" s="29">
        <v>60000</v>
      </c>
      <c r="P31" s="349">
        <f>N31*O31</f>
        <v>8718000</v>
      </c>
      <c r="Q31" s="394">
        <f t="shared" si="5"/>
        <v>0</v>
      </c>
      <c r="R31" s="395">
        <f t="shared" si="6"/>
        <v>0</v>
      </c>
      <c r="S31" s="395">
        <f t="shared" si="7"/>
        <v>0</v>
      </c>
      <c r="T31" s="394">
        <f t="shared" si="8"/>
        <v>1</v>
      </c>
      <c r="U31" s="395">
        <f t="shared" si="9"/>
        <v>145.30000000000001</v>
      </c>
      <c r="V31" s="395">
        <f t="shared" si="10"/>
        <v>8718000</v>
      </c>
      <c r="W31" s="394">
        <f t="shared" si="11"/>
        <v>0</v>
      </c>
      <c r="X31" s="396">
        <f t="shared" si="12"/>
        <v>0</v>
      </c>
      <c r="Y31" s="396">
        <f t="shared" si="13"/>
        <v>0</v>
      </c>
      <c r="Z31" s="394">
        <f t="shared" si="14"/>
        <v>0</v>
      </c>
      <c r="AA31" s="396">
        <f t="shared" si="15"/>
        <v>0</v>
      </c>
      <c r="AB31" s="396">
        <f t="shared" si="16"/>
        <v>0</v>
      </c>
      <c r="AC31" s="394">
        <f t="shared" si="17"/>
        <v>0</v>
      </c>
      <c r="AD31" s="396">
        <f t="shared" si="18"/>
        <v>0</v>
      </c>
      <c r="AE31" s="396">
        <f t="shared" si="19"/>
        <v>0</v>
      </c>
      <c r="AF31" s="389">
        <f t="shared" si="0"/>
        <v>0</v>
      </c>
      <c r="AG31" s="367">
        <f t="shared" si="1"/>
        <v>0</v>
      </c>
      <c r="AH31" s="367">
        <f t="shared" si="20"/>
        <v>0</v>
      </c>
      <c r="AI31" s="367">
        <f t="shared" si="2"/>
        <v>145.30000000000001</v>
      </c>
      <c r="AJ31" s="367">
        <f t="shared" si="3"/>
        <v>8718000</v>
      </c>
      <c r="AK31" s="372">
        <f t="shared" si="21"/>
        <v>1</v>
      </c>
      <c r="AL31" s="394">
        <f t="shared" si="22"/>
        <v>0</v>
      </c>
      <c r="AM31" s="395">
        <f t="shared" si="23"/>
        <v>0</v>
      </c>
      <c r="AN31" s="395">
        <f t="shared" si="24"/>
        <v>0</v>
      </c>
      <c r="AO31" s="394">
        <f t="shared" si="25"/>
        <v>1</v>
      </c>
      <c r="AP31" s="395">
        <f t="shared" si="26"/>
        <v>145.30000000000001</v>
      </c>
      <c r="AQ31" s="395">
        <f t="shared" si="27"/>
        <v>8718000</v>
      </c>
      <c r="AR31" s="394">
        <f t="shared" si="28"/>
        <v>0</v>
      </c>
      <c r="AS31" s="366">
        <f t="shared" si="29"/>
        <v>0</v>
      </c>
      <c r="AT31" s="366">
        <f t="shared" si="30"/>
        <v>0</v>
      </c>
      <c r="AU31" s="394">
        <f t="shared" si="31"/>
        <v>1</v>
      </c>
      <c r="AV31" s="395">
        <f t="shared" si="32"/>
        <v>145.30000000000001</v>
      </c>
      <c r="AW31" s="395">
        <f t="shared" si="33"/>
        <v>8718000</v>
      </c>
      <c r="AX31" s="394">
        <f t="shared" si="34"/>
        <v>0</v>
      </c>
      <c r="AY31" s="366">
        <f t="shared" si="35"/>
        <v>0</v>
      </c>
      <c r="AZ31" s="366">
        <f t="shared" si="36"/>
        <v>0</v>
      </c>
      <c r="BA31" s="394">
        <f t="shared" si="37"/>
        <v>0</v>
      </c>
      <c r="BB31" s="366">
        <f t="shared" si="85"/>
        <v>0</v>
      </c>
      <c r="BC31" s="366">
        <f t="shared" si="86"/>
        <v>0</v>
      </c>
      <c r="BD31" s="394">
        <f t="shared" si="82"/>
        <v>0</v>
      </c>
      <c r="BE31" s="366">
        <f t="shared" si="88"/>
        <v>0</v>
      </c>
      <c r="BF31" s="366">
        <f t="shared" si="89"/>
        <v>0</v>
      </c>
      <c r="BG31" s="394">
        <f t="shared" si="40"/>
        <v>0</v>
      </c>
      <c r="BH31" s="366">
        <f t="shared" si="91"/>
        <v>0</v>
      </c>
      <c r="BI31" s="366">
        <f t="shared" si="92"/>
        <v>0</v>
      </c>
      <c r="BJ31" s="394">
        <f t="shared" si="43"/>
        <v>1</v>
      </c>
      <c r="BK31" s="366">
        <f t="shared" si="44"/>
        <v>145.30000000000001</v>
      </c>
      <c r="BL31" s="366">
        <f t="shared" si="45"/>
        <v>8718000</v>
      </c>
      <c r="BM31" s="394">
        <f t="shared" si="46"/>
        <v>0</v>
      </c>
      <c r="BN31" s="366">
        <f t="shared" si="47"/>
        <v>0</v>
      </c>
      <c r="BO31" s="366">
        <f t="shared" si="48"/>
        <v>0</v>
      </c>
      <c r="BP31" s="394">
        <f t="shared" si="49"/>
        <v>0</v>
      </c>
      <c r="BQ31" s="366">
        <f t="shared" si="50"/>
        <v>0</v>
      </c>
      <c r="BR31" s="366">
        <f t="shared" si="51"/>
        <v>0</v>
      </c>
      <c r="BS31" s="394">
        <f t="shared" si="52"/>
        <v>0</v>
      </c>
      <c r="BT31" s="366">
        <f t="shared" si="53"/>
        <v>0</v>
      </c>
      <c r="BU31" s="366">
        <f t="shared" si="54"/>
        <v>0</v>
      </c>
      <c r="BV31" s="394">
        <f t="shared" si="55"/>
        <v>0</v>
      </c>
      <c r="BW31" s="366">
        <f t="shared" si="56"/>
        <v>0</v>
      </c>
      <c r="BX31" s="366">
        <f t="shared" si="57"/>
        <v>0</v>
      </c>
      <c r="BY31" s="394">
        <f t="shared" si="58"/>
        <v>0</v>
      </c>
      <c r="BZ31" s="366">
        <f t="shared" si="59"/>
        <v>0</v>
      </c>
      <c r="CA31" s="366">
        <f t="shared" si="60"/>
        <v>0</v>
      </c>
      <c r="CB31" s="394">
        <f t="shared" si="61"/>
        <v>0</v>
      </c>
      <c r="CC31" s="366">
        <f t="shared" si="62"/>
        <v>0</v>
      </c>
      <c r="CD31" s="366">
        <f t="shared" si="63"/>
        <v>0</v>
      </c>
      <c r="CE31" s="394">
        <f t="shared" si="64"/>
        <v>0</v>
      </c>
      <c r="CF31" s="366">
        <f t="shared" si="65"/>
        <v>0</v>
      </c>
      <c r="CG31" s="366">
        <f t="shared" si="66"/>
        <v>0</v>
      </c>
      <c r="CH31" s="394">
        <f t="shared" si="67"/>
        <v>0</v>
      </c>
      <c r="CI31" s="366">
        <f t="shared" si="68"/>
        <v>0</v>
      </c>
      <c r="CJ31" s="366">
        <f t="shared" si="69"/>
        <v>0</v>
      </c>
      <c r="CK31" s="394">
        <f t="shared" si="70"/>
        <v>1</v>
      </c>
      <c r="CL31" s="366">
        <f t="shared" si="71"/>
        <v>145.30000000000001</v>
      </c>
      <c r="CM31" s="366">
        <f t="shared" si="72"/>
        <v>8718000</v>
      </c>
      <c r="CN31" s="394">
        <f t="shared" si="73"/>
        <v>0</v>
      </c>
      <c r="CO31" s="366">
        <f t="shared" si="74"/>
        <v>0</v>
      </c>
      <c r="CP31" s="366">
        <f t="shared" si="75"/>
        <v>0</v>
      </c>
      <c r="CQ31" s="394">
        <f t="shared" si="76"/>
        <v>0</v>
      </c>
      <c r="CR31" s="366">
        <f t="shared" si="77"/>
        <v>0</v>
      </c>
      <c r="CS31" s="366">
        <f t="shared" si="78"/>
        <v>0</v>
      </c>
      <c r="CT31" s="394">
        <f t="shared" si="79"/>
        <v>0</v>
      </c>
      <c r="CU31" s="366">
        <f t="shared" si="80"/>
        <v>0</v>
      </c>
      <c r="CV31" s="366">
        <f t="shared" si="81"/>
        <v>0</v>
      </c>
      <c r="CW31" s="429"/>
      <c r="CX31" s="429"/>
      <c r="CY31" s="429"/>
      <c r="CZ31" s="429"/>
      <c r="DA31" s="429"/>
      <c r="DB31" s="429"/>
      <c r="DC31" s="429"/>
      <c r="DD31" s="429"/>
      <c r="DE31" s="429"/>
      <c r="DF31" s="429"/>
      <c r="DG31" s="429"/>
      <c r="DH31" s="429"/>
      <c r="DI31" s="429"/>
      <c r="DJ31" s="429"/>
      <c r="DK31" s="429"/>
      <c r="DL31" s="429"/>
      <c r="DM31" s="429"/>
      <c r="DN31" s="429"/>
      <c r="DO31" s="429"/>
      <c r="DP31" s="429"/>
      <c r="DQ31" s="429"/>
      <c r="DR31" s="429"/>
      <c r="DS31" s="429"/>
      <c r="DT31" s="429"/>
      <c r="DU31" s="429"/>
      <c r="DV31" s="429"/>
      <c r="DW31" s="429"/>
      <c r="DX31" s="429"/>
      <c r="DY31" s="429"/>
      <c r="DZ31" s="429"/>
      <c r="EA31" s="429"/>
      <c r="EB31" s="429"/>
      <c r="EC31" s="429"/>
      <c r="ED31" s="429"/>
      <c r="EE31" s="429"/>
      <c r="EF31" s="429"/>
      <c r="EG31" s="429"/>
      <c r="EH31" s="429"/>
      <c r="EI31" s="429"/>
      <c r="EJ31" s="429"/>
      <c r="EK31" s="429"/>
      <c r="EL31" s="429"/>
      <c r="EM31" s="429"/>
      <c r="EN31" s="429"/>
      <c r="EO31" s="429"/>
      <c r="EP31" s="429"/>
      <c r="EQ31" s="429"/>
      <c r="ER31" s="429"/>
      <c r="ES31" s="429"/>
      <c r="ET31" s="429"/>
      <c r="EU31" s="429"/>
    </row>
    <row r="32" spans="1:151" x14ac:dyDescent="0.3">
      <c r="A32" s="166">
        <v>12</v>
      </c>
      <c r="B32" s="23" t="s">
        <v>22</v>
      </c>
      <c r="C32" s="24" t="s">
        <v>104</v>
      </c>
      <c r="D32" s="23" t="s">
        <v>106</v>
      </c>
      <c r="E32" s="25" t="s">
        <v>102</v>
      </c>
      <c r="F32" s="23" t="s">
        <v>408</v>
      </c>
      <c r="G32" s="27" t="s">
        <v>94</v>
      </c>
      <c r="H32" s="10" t="s">
        <v>345</v>
      </c>
      <c r="I32" s="26">
        <v>2020</v>
      </c>
      <c r="J32" s="22" t="s">
        <v>84</v>
      </c>
      <c r="K32" s="25">
        <v>1004</v>
      </c>
      <c r="L32" s="12" t="s">
        <v>375</v>
      </c>
      <c r="M32" s="25" t="s">
        <v>17</v>
      </c>
      <c r="N32" s="28">
        <v>157.30000000000001</v>
      </c>
      <c r="O32" s="29">
        <v>60000</v>
      </c>
      <c r="P32" s="349">
        <f>N32*O32</f>
        <v>9438000</v>
      </c>
      <c r="Q32" s="394">
        <f t="shared" si="5"/>
        <v>0</v>
      </c>
      <c r="R32" s="395">
        <f t="shared" si="6"/>
        <v>0</v>
      </c>
      <c r="S32" s="395">
        <f t="shared" si="7"/>
        <v>0</v>
      </c>
      <c r="T32" s="394">
        <f t="shared" si="8"/>
        <v>1</v>
      </c>
      <c r="U32" s="395">
        <f t="shared" si="9"/>
        <v>157.30000000000001</v>
      </c>
      <c r="V32" s="395">
        <f t="shared" si="10"/>
        <v>9438000</v>
      </c>
      <c r="W32" s="394">
        <f t="shared" si="11"/>
        <v>0</v>
      </c>
      <c r="X32" s="396">
        <f t="shared" si="12"/>
        <v>0</v>
      </c>
      <c r="Y32" s="396">
        <f t="shared" si="13"/>
        <v>0</v>
      </c>
      <c r="Z32" s="394">
        <f t="shared" si="14"/>
        <v>0</v>
      </c>
      <c r="AA32" s="396">
        <f t="shared" si="15"/>
        <v>0</v>
      </c>
      <c r="AB32" s="396">
        <f t="shared" si="16"/>
        <v>0</v>
      </c>
      <c r="AC32" s="394">
        <f t="shared" si="17"/>
        <v>0</v>
      </c>
      <c r="AD32" s="396">
        <f t="shared" si="18"/>
        <v>0</v>
      </c>
      <c r="AE32" s="396">
        <f t="shared" si="19"/>
        <v>0</v>
      </c>
      <c r="AF32" s="389">
        <f t="shared" si="0"/>
        <v>0</v>
      </c>
      <c r="AG32" s="367">
        <f t="shared" si="1"/>
        <v>0</v>
      </c>
      <c r="AH32" s="367">
        <f t="shared" si="20"/>
        <v>0</v>
      </c>
      <c r="AI32" s="367">
        <f t="shared" si="2"/>
        <v>157.30000000000001</v>
      </c>
      <c r="AJ32" s="367">
        <f t="shared" si="3"/>
        <v>9438000</v>
      </c>
      <c r="AK32" s="372">
        <f t="shared" si="21"/>
        <v>1</v>
      </c>
      <c r="AL32" s="394">
        <f t="shared" si="22"/>
        <v>0</v>
      </c>
      <c r="AM32" s="395">
        <f t="shared" si="23"/>
        <v>0</v>
      </c>
      <c r="AN32" s="395">
        <f t="shared" si="24"/>
        <v>0</v>
      </c>
      <c r="AO32" s="394">
        <f t="shared" si="25"/>
        <v>1</v>
      </c>
      <c r="AP32" s="395">
        <f t="shared" si="26"/>
        <v>157.30000000000001</v>
      </c>
      <c r="AQ32" s="395">
        <f t="shared" si="27"/>
        <v>9438000</v>
      </c>
      <c r="AR32" s="394">
        <f t="shared" si="28"/>
        <v>0</v>
      </c>
      <c r="AS32" s="366">
        <f t="shared" si="29"/>
        <v>0</v>
      </c>
      <c r="AT32" s="366">
        <f t="shared" si="30"/>
        <v>0</v>
      </c>
      <c r="AU32" s="394">
        <f t="shared" si="31"/>
        <v>1</v>
      </c>
      <c r="AV32" s="395">
        <f t="shared" si="32"/>
        <v>157.30000000000001</v>
      </c>
      <c r="AW32" s="395">
        <f t="shared" si="33"/>
        <v>9438000</v>
      </c>
      <c r="AX32" s="394">
        <f t="shared" si="34"/>
        <v>0</v>
      </c>
      <c r="AY32" s="366">
        <f t="shared" si="35"/>
        <v>0</v>
      </c>
      <c r="AZ32" s="366">
        <f t="shared" si="36"/>
        <v>0</v>
      </c>
      <c r="BA32" s="394">
        <f t="shared" si="37"/>
        <v>0</v>
      </c>
      <c r="BB32" s="366">
        <f t="shared" si="85"/>
        <v>0</v>
      </c>
      <c r="BC32" s="366">
        <f t="shared" si="86"/>
        <v>0</v>
      </c>
      <c r="BD32" s="394">
        <f t="shared" si="82"/>
        <v>0</v>
      </c>
      <c r="BE32" s="366">
        <f t="shared" si="88"/>
        <v>0</v>
      </c>
      <c r="BF32" s="366">
        <f t="shared" si="89"/>
        <v>0</v>
      </c>
      <c r="BG32" s="394">
        <f t="shared" si="40"/>
        <v>0</v>
      </c>
      <c r="BH32" s="366">
        <f t="shared" si="91"/>
        <v>0</v>
      </c>
      <c r="BI32" s="366">
        <f t="shared" si="92"/>
        <v>0</v>
      </c>
      <c r="BJ32" s="394">
        <f t="shared" si="43"/>
        <v>1</v>
      </c>
      <c r="BK32" s="366">
        <f t="shared" si="44"/>
        <v>157.30000000000001</v>
      </c>
      <c r="BL32" s="366">
        <f t="shared" si="45"/>
        <v>9438000</v>
      </c>
      <c r="BM32" s="394">
        <f t="shared" si="46"/>
        <v>0</v>
      </c>
      <c r="BN32" s="366">
        <f t="shared" si="47"/>
        <v>0</v>
      </c>
      <c r="BO32" s="366">
        <f t="shared" si="48"/>
        <v>0</v>
      </c>
      <c r="BP32" s="394">
        <f t="shared" si="49"/>
        <v>0</v>
      </c>
      <c r="BQ32" s="366">
        <f t="shared" si="50"/>
        <v>0</v>
      </c>
      <c r="BR32" s="366">
        <f t="shared" si="51"/>
        <v>0</v>
      </c>
      <c r="BS32" s="394">
        <f t="shared" si="52"/>
        <v>0</v>
      </c>
      <c r="BT32" s="366">
        <f t="shared" si="53"/>
        <v>0</v>
      </c>
      <c r="BU32" s="366">
        <f t="shared" si="54"/>
        <v>0</v>
      </c>
      <c r="BV32" s="394">
        <f t="shared" si="55"/>
        <v>0</v>
      </c>
      <c r="BW32" s="366">
        <f t="shared" si="56"/>
        <v>0</v>
      </c>
      <c r="BX32" s="366">
        <f t="shared" si="57"/>
        <v>0</v>
      </c>
      <c r="BY32" s="394">
        <f t="shared" si="58"/>
        <v>0</v>
      </c>
      <c r="BZ32" s="366">
        <f t="shared" si="59"/>
        <v>0</v>
      </c>
      <c r="CA32" s="366">
        <f t="shared" si="60"/>
        <v>0</v>
      </c>
      <c r="CB32" s="394">
        <f t="shared" si="61"/>
        <v>0</v>
      </c>
      <c r="CC32" s="366">
        <f t="shared" si="62"/>
        <v>0</v>
      </c>
      <c r="CD32" s="366">
        <f t="shared" si="63"/>
        <v>0</v>
      </c>
      <c r="CE32" s="394">
        <f t="shared" si="64"/>
        <v>0</v>
      </c>
      <c r="CF32" s="366">
        <f t="shared" si="65"/>
        <v>0</v>
      </c>
      <c r="CG32" s="366">
        <f t="shared" si="66"/>
        <v>0</v>
      </c>
      <c r="CH32" s="394">
        <f t="shared" si="67"/>
        <v>0</v>
      </c>
      <c r="CI32" s="366">
        <f t="shared" si="68"/>
        <v>0</v>
      </c>
      <c r="CJ32" s="366">
        <f t="shared" si="69"/>
        <v>0</v>
      </c>
      <c r="CK32" s="394">
        <f t="shared" si="70"/>
        <v>1</v>
      </c>
      <c r="CL32" s="366">
        <f t="shared" si="71"/>
        <v>157.30000000000001</v>
      </c>
      <c r="CM32" s="366">
        <f t="shared" si="72"/>
        <v>9438000</v>
      </c>
      <c r="CN32" s="394">
        <f t="shared" si="73"/>
        <v>0</v>
      </c>
      <c r="CO32" s="366">
        <f t="shared" si="74"/>
        <v>0</v>
      </c>
      <c r="CP32" s="366">
        <f t="shared" si="75"/>
        <v>0</v>
      </c>
      <c r="CQ32" s="394">
        <f t="shared" si="76"/>
        <v>0</v>
      </c>
      <c r="CR32" s="366">
        <f t="shared" si="77"/>
        <v>0</v>
      </c>
      <c r="CS32" s="366">
        <f t="shared" si="78"/>
        <v>0</v>
      </c>
      <c r="CT32" s="394">
        <f t="shared" si="79"/>
        <v>0</v>
      </c>
      <c r="CU32" s="366">
        <f t="shared" si="80"/>
        <v>0</v>
      </c>
      <c r="CV32" s="366">
        <f t="shared" si="81"/>
        <v>0</v>
      </c>
      <c r="CW32" s="429"/>
      <c r="CX32" s="429"/>
      <c r="CY32" s="429"/>
      <c r="CZ32" s="429"/>
      <c r="DA32" s="429"/>
      <c r="DB32" s="429"/>
      <c r="DC32" s="429"/>
      <c r="DD32" s="429"/>
      <c r="DE32" s="429"/>
      <c r="DF32" s="429"/>
      <c r="DG32" s="429"/>
      <c r="DH32" s="429"/>
      <c r="DI32" s="429"/>
      <c r="DJ32" s="429"/>
      <c r="DK32" s="429"/>
      <c r="DL32" s="429"/>
      <c r="DM32" s="429"/>
      <c r="DN32" s="429"/>
      <c r="DO32" s="429"/>
      <c r="DP32" s="429"/>
      <c r="DQ32" s="429"/>
      <c r="DR32" s="429"/>
      <c r="DS32" s="429"/>
      <c r="DT32" s="429"/>
      <c r="DU32" s="429"/>
      <c r="DV32" s="429"/>
      <c r="DW32" s="429"/>
      <c r="DX32" s="429"/>
      <c r="DY32" s="429"/>
      <c r="DZ32" s="429"/>
      <c r="EA32" s="429"/>
      <c r="EB32" s="429"/>
      <c r="EC32" s="429"/>
      <c r="ED32" s="429"/>
      <c r="EE32" s="429"/>
      <c r="EF32" s="429"/>
      <c r="EG32" s="429"/>
      <c r="EH32" s="429"/>
      <c r="EI32" s="429"/>
      <c r="EJ32" s="429"/>
      <c r="EK32" s="429"/>
      <c r="EL32" s="429"/>
      <c r="EM32" s="429"/>
      <c r="EN32" s="429"/>
      <c r="EO32" s="429"/>
      <c r="EP32" s="429"/>
      <c r="EQ32" s="429"/>
      <c r="ER32" s="429"/>
      <c r="ES32" s="429"/>
      <c r="ET32" s="429"/>
      <c r="EU32" s="429"/>
    </row>
    <row r="33" spans="1:151" x14ac:dyDescent="0.3">
      <c r="A33" s="165">
        <v>13</v>
      </c>
      <c r="B33" s="23" t="s">
        <v>22</v>
      </c>
      <c r="C33" s="24" t="s">
        <v>105</v>
      </c>
      <c r="D33" s="23" t="s">
        <v>106</v>
      </c>
      <c r="E33" s="25" t="s">
        <v>102</v>
      </c>
      <c r="F33" s="23" t="s">
        <v>408</v>
      </c>
      <c r="G33" s="27" t="s">
        <v>94</v>
      </c>
      <c r="H33" s="10" t="s">
        <v>345</v>
      </c>
      <c r="I33" s="26">
        <v>2020</v>
      </c>
      <c r="J33" s="17" t="s">
        <v>82</v>
      </c>
      <c r="K33" s="25">
        <v>1001</v>
      </c>
      <c r="L33" s="12" t="s">
        <v>375</v>
      </c>
      <c r="M33" s="25" t="s">
        <v>17</v>
      </c>
      <c r="N33" s="28">
        <v>63.2</v>
      </c>
      <c r="O33" s="29">
        <f>P33/N33</f>
        <v>60000</v>
      </c>
      <c r="P33" s="349">
        <v>3792000</v>
      </c>
      <c r="Q33" s="394">
        <f t="shared" si="5"/>
        <v>0</v>
      </c>
      <c r="R33" s="395">
        <f t="shared" si="6"/>
        <v>0</v>
      </c>
      <c r="S33" s="395">
        <f t="shared" si="7"/>
        <v>0</v>
      </c>
      <c r="T33" s="394">
        <f t="shared" si="8"/>
        <v>1</v>
      </c>
      <c r="U33" s="395">
        <f t="shared" si="9"/>
        <v>63.2</v>
      </c>
      <c r="V33" s="395">
        <f t="shared" si="10"/>
        <v>3792000</v>
      </c>
      <c r="W33" s="394">
        <f t="shared" si="11"/>
        <v>0</v>
      </c>
      <c r="X33" s="396">
        <f t="shared" si="12"/>
        <v>0</v>
      </c>
      <c r="Y33" s="396">
        <f t="shared" si="13"/>
        <v>0</v>
      </c>
      <c r="Z33" s="394">
        <f t="shared" si="14"/>
        <v>0</v>
      </c>
      <c r="AA33" s="396">
        <f t="shared" si="15"/>
        <v>0</v>
      </c>
      <c r="AB33" s="396">
        <f t="shared" si="16"/>
        <v>0</v>
      </c>
      <c r="AC33" s="394">
        <f t="shared" si="17"/>
        <v>0</v>
      </c>
      <c r="AD33" s="396">
        <f t="shared" si="18"/>
        <v>0</v>
      </c>
      <c r="AE33" s="396">
        <f t="shared" si="19"/>
        <v>0</v>
      </c>
      <c r="AF33" s="389">
        <f t="shared" si="0"/>
        <v>0</v>
      </c>
      <c r="AG33" s="367">
        <f t="shared" si="1"/>
        <v>0</v>
      </c>
      <c r="AH33" s="367">
        <f t="shared" si="20"/>
        <v>0</v>
      </c>
      <c r="AI33" s="367">
        <f t="shared" si="2"/>
        <v>63.2</v>
      </c>
      <c r="AJ33" s="367">
        <f t="shared" si="3"/>
        <v>3792000</v>
      </c>
      <c r="AK33" s="372">
        <f t="shared" si="21"/>
        <v>1</v>
      </c>
      <c r="AL33" s="394">
        <f t="shared" si="22"/>
        <v>0</v>
      </c>
      <c r="AM33" s="395">
        <f t="shared" si="23"/>
        <v>0</v>
      </c>
      <c r="AN33" s="395">
        <f t="shared" si="24"/>
        <v>0</v>
      </c>
      <c r="AO33" s="394">
        <f t="shared" si="25"/>
        <v>1</v>
      </c>
      <c r="AP33" s="395">
        <f t="shared" si="26"/>
        <v>63.2</v>
      </c>
      <c r="AQ33" s="395">
        <f t="shared" si="27"/>
        <v>3792000</v>
      </c>
      <c r="AR33" s="394">
        <f t="shared" si="28"/>
        <v>0</v>
      </c>
      <c r="AS33" s="366">
        <f t="shared" si="29"/>
        <v>0</v>
      </c>
      <c r="AT33" s="366">
        <f t="shared" si="30"/>
        <v>0</v>
      </c>
      <c r="AU33" s="394">
        <f t="shared" si="31"/>
        <v>1</v>
      </c>
      <c r="AV33" s="395">
        <f t="shared" si="32"/>
        <v>63.2</v>
      </c>
      <c r="AW33" s="395">
        <f t="shared" si="33"/>
        <v>3792000</v>
      </c>
      <c r="AX33" s="394">
        <f t="shared" si="34"/>
        <v>0</v>
      </c>
      <c r="AY33" s="366">
        <f t="shared" si="35"/>
        <v>0</v>
      </c>
      <c r="AZ33" s="366">
        <f t="shared" si="36"/>
        <v>0</v>
      </c>
      <c r="BA33" s="394">
        <f t="shared" si="37"/>
        <v>0</v>
      </c>
      <c r="BB33" s="366">
        <f t="shared" si="85"/>
        <v>0</v>
      </c>
      <c r="BC33" s="366">
        <f t="shared" si="86"/>
        <v>0</v>
      </c>
      <c r="BD33" s="394">
        <f t="shared" si="82"/>
        <v>0</v>
      </c>
      <c r="BE33" s="366">
        <f t="shared" si="88"/>
        <v>0</v>
      </c>
      <c r="BF33" s="366">
        <f t="shared" si="89"/>
        <v>0</v>
      </c>
      <c r="BG33" s="394">
        <f t="shared" si="40"/>
        <v>0</v>
      </c>
      <c r="BH33" s="366">
        <f t="shared" si="91"/>
        <v>0</v>
      </c>
      <c r="BI33" s="366">
        <f t="shared" si="92"/>
        <v>0</v>
      </c>
      <c r="BJ33" s="394">
        <f t="shared" si="43"/>
        <v>1</v>
      </c>
      <c r="BK33" s="366">
        <f t="shared" si="44"/>
        <v>63.2</v>
      </c>
      <c r="BL33" s="366">
        <f t="shared" si="45"/>
        <v>3792000</v>
      </c>
      <c r="BM33" s="394">
        <f t="shared" si="46"/>
        <v>0</v>
      </c>
      <c r="BN33" s="366">
        <f t="shared" si="47"/>
        <v>0</v>
      </c>
      <c r="BO33" s="366">
        <f t="shared" si="48"/>
        <v>0</v>
      </c>
      <c r="BP33" s="394">
        <f t="shared" si="49"/>
        <v>0</v>
      </c>
      <c r="BQ33" s="366">
        <f t="shared" si="50"/>
        <v>0</v>
      </c>
      <c r="BR33" s="366">
        <f t="shared" si="51"/>
        <v>0</v>
      </c>
      <c r="BS33" s="394">
        <f t="shared" si="52"/>
        <v>0</v>
      </c>
      <c r="BT33" s="366">
        <f t="shared" si="53"/>
        <v>0</v>
      </c>
      <c r="BU33" s="366">
        <f t="shared" si="54"/>
        <v>0</v>
      </c>
      <c r="BV33" s="394">
        <f t="shared" si="55"/>
        <v>0</v>
      </c>
      <c r="BW33" s="366">
        <f t="shared" si="56"/>
        <v>0</v>
      </c>
      <c r="BX33" s="366">
        <f t="shared" si="57"/>
        <v>0</v>
      </c>
      <c r="BY33" s="394">
        <f t="shared" si="58"/>
        <v>0</v>
      </c>
      <c r="BZ33" s="366">
        <f t="shared" si="59"/>
        <v>0</v>
      </c>
      <c r="CA33" s="366">
        <f t="shared" si="60"/>
        <v>0</v>
      </c>
      <c r="CB33" s="394">
        <f t="shared" si="61"/>
        <v>0</v>
      </c>
      <c r="CC33" s="366">
        <f t="shared" si="62"/>
        <v>0</v>
      </c>
      <c r="CD33" s="366">
        <f t="shared" si="63"/>
        <v>0</v>
      </c>
      <c r="CE33" s="394">
        <f t="shared" si="64"/>
        <v>0</v>
      </c>
      <c r="CF33" s="366">
        <f t="shared" si="65"/>
        <v>0</v>
      </c>
      <c r="CG33" s="366">
        <f t="shared" si="66"/>
        <v>0</v>
      </c>
      <c r="CH33" s="394">
        <f t="shared" si="67"/>
        <v>0</v>
      </c>
      <c r="CI33" s="366">
        <f t="shared" si="68"/>
        <v>0</v>
      </c>
      <c r="CJ33" s="366">
        <f t="shared" si="69"/>
        <v>0</v>
      </c>
      <c r="CK33" s="394">
        <f t="shared" si="70"/>
        <v>1</v>
      </c>
      <c r="CL33" s="366">
        <f t="shared" si="71"/>
        <v>63.2</v>
      </c>
      <c r="CM33" s="366">
        <f t="shared" si="72"/>
        <v>3792000</v>
      </c>
      <c r="CN33" s="394">
        <f t="shared" si="73"/>
        <v>0</v>
      </c>
      <c r="CO33" s="366">
        <f t="shared" si="74"/>
        <v>0</v>
      </c>
      <c r="CP33" s="366">
        <f t="shared" si="75"/>
        <v>0</v>
      </c>
      <c r="CQ33" s="394">
        <f t="shared" si="76"/>
        <v>0</v>
      </c>
      <c r="CR33" s="366">
        <f t="shared" si="77"/>
        <v>0</v>
      </c>
      <c r="CS33" s="366">
        <f t="shared" si="78"/>
        <v>0</v>
      </c>
      <c r="CT33" s="394">
        <f t="shared" si="79"/>
        <v>0</v>
      </c>
      <c r="CU33" s="366">
        <f t="shared" si="80"/>
        <v>0</v>
      </c>
      <c r="CV33" s="366">
        <f t="shared" si="81"/>
        <v>0</v>
      </c>
      <c r="CW33" s="429"/>
      <c r="CX33" s="429"/>
      <c r="CY33" s="429"/>
      <c r="CZ33" s="429"/>
      <c r="DA33" s="429"/>
      <c r="DB33" s="429"/>
      <c r="DC33" s="429"/>
      <c r="DD33" s="429"/>
      <c r="DE33" s="429"/>
      <c r="DF33" s="429"/>
      <c r="DG33" s="429"/>
      <c r="DH33" s="429"/>
      <c r="DI33" s="429"/>
      <c r="DJ33" s="429"/>
      <c r="DK33" s="429"/>
      <c r="DL33" s="429"/>
      <c r="DM33" s="429"/>
      <c r="DN33" s="429"/>
      <c r="DO33" s="429"/>
      <c r="DP33" s="429"/>
      <c r="DQ33" s="429"/>
      <c r="DR33" s="429"/>
      <c r="DS33" s="429"/>
      <c r="DT33" s="429"/>
      <c r="DU33" s="429"/>
      <c r="DV33" s="429"/>
      <c r="DW33" s="429"/>
      <c r="DX33" s="429"/>
      <c r="DY33" s="429"/>
      <c r="DZ33" s="429"/>
      <c r="EA33" s="429"/>
      <c r="EB33" s="429"/>
      <c r="EC33" s="429"/>
      <c r="ED33" s="429"/>
      <c r="EE33" s="429"/>
      <c r="EF33" s="429"/>
      <c r="EG33" s="429"/>
      <c r="EH33" s="429"/>
      <c r="EI33" s="429"/>
      <c r="EJ33" s="429"/>
      <c r="EK33" s="429"/>
      <c r="EL33" s="429"/>
      <c r="EM33" s="429"/>
      <c r="EN33" s="429"/>
      <c r="EO33" s="429"/>
      <c r="EP33" s="429"/>
      <c r="EQ33" s="429"/>
      <c r="ER33" s="429"/>
      <c r="ES33" s="429"/>
      <c r="ET33" s="429"/>
      <c r="EU33" s="429"/>
    </row>
    <row r="34" spans="1:151" x14ac:dyDescent="0.3">
      <c r="A34" s="166">
        <v>14</v>
      </c>
      <c r="B34" s="23" t="s">
        <v>22</v>
      </c>
      <c r="C34" s="24" t="s">
        <v>105</v>
      </c>
      <c r="D34" s="23" t="s">
        <v>106</v>
      </c>
      <c r="E34" s="25" t="s">
        <v>102</v>
      </c>
      <c r="F34" s="23" t="s">
        <v>408</v>
      </c>
      <c r="G34" s="27" t="s">
        <v>94</v>
      </c>
      <c r="H34" s="10" t="s">
        <v>345</v>
      </c>
      <c r="I34" s="26">
        <v>2020</v>
      </c>
      <c r="J34" s="17" t="s">
        <v>82</v>
      </c>
      <c r="K34" s="25">
        <v>1002</v>
      </c>
      <c r="L34" s="12" t="s">
        <v>375</v>
      </c>
      <c r="M34" s="25" t="s">
        <v>17</v>
      </c>
      <c r="N34" s="28">
        <v>80.5</v>
      </c>
      <c r="O34" s="29">
        <f t="shared" ref="O34:O35" si="93">P34/N34</f>
        <v>60000</v>
      </c>
      <c r="P34" s="349">
        <v>4830000</v>
      </c>
      <c r="Q34" s="394">
        <f t="shared" si="5"/>
        <v>0</v>
      </c>
      <c r="R34" s="395">
        <f t="shared" si="6"/>
        <v>0</v>
      </c>
      <c r="S34" s="395">
        <f t="shared" si="7"/>
        <v>0</v>
      </c>
      <c r="T34" s="394">
        <f t="shared" si="8"/>
        <v>1</v>
      </c>
      <c r="U34" s="395">
        <f t="shared" si="9"/>
        <v>80.5</v>
      </c>
      <c r="V34" s="395">
        <f t="shared" si="10"/>
        <v>4830000</v>
      </c>
      <c r="W34" s="394">
        <f t="shared" si="11"/>
        <v>0</v>
      </c>
      <c r="X34" s="396">
        <f t="shared" si="12"/>
        <v>0</v>
      </c>
      <c r="Y34" s="396">
        <f t="shared" si="13"/>
        <v>0</v>
      </c>
      <c r="Z34" s="394">
        <f t="shared" si="14"/>
        <v>0</v>
      </c>
      <c r="AA34" s="396">
        <f t="shared" si="15"/>
        <v>0</v>
      </c>
      <c r="AB34" s="396">
        <f t="shared" si="16"/>
        <v>0</v>
      </c>
      <c r="AC34" s="394">
        <f t="shared" si="17"/>
        <v>0</v>
      </c>
      <c r="AD34" s="396">
        <f t="shared" si="18"/>
        <v>0</v>
      </c>
      <c r="AE34" s="396">
        <f t="shared" si="19"/>
        <v>0</v>
      </c>
      <c r="AF34" s="389">
        <f t="shared" si="0"/>
        <v>0</v>
      </c>
      <c r="AG34" s="367">
        <f t="shared" si="1"/>
        <v>0</v>
      </c>
      <c r="AH34" s="367">
        <f t="shared" si="20"/>
        <v>0</v>
      </c>
      <c r="AI34" s="367">
        <f t="shared" si="2"/>
        <v>80.5</v>
      </c>
      <c r="AJ34" s="367">
        <f t="shared" si="3"/>
        <v>4830000</v>
      </c>
      <c r="AK34" s="372">
        <f t="shared" si="21"/>
        <v>1</v>
      </c>
      <c r="AL34" s="394">
        <f t="shared" si="22"/>
        <v>0</v>
      </c>
      <c r="AM34" s="395">
        <f t="shared" si="23"/>
        <v>0</v>
      </c>
      <c r="AN34" s="395">
        <f t="shared" si="24"/>
        <v>0</v>
      </c>
      <c r="AO34" s="394">
        <f t="shared" si="25"/>
        <v>1</v>
      </c>
      <c r="AP34" s="395">
        <f t="shared" si="26"/>
        <v>80.5</v>
      </c>
      <c r="AQ34" s="395">
        <f t="shared" si="27"/>
        <v>4830000</v>
      </c>
      <c r="AR34" s="394">
        <f t="shared" si="28"/>
        <v>0</v>
      </c>
      <c r="AS34" s="366">
        <f t="shared" si="29"/>
        <v>0</v>
      </c>
      <c r="AT34" s="366">
        <f t="shared" si="30"/>
        <v>0</v>
      </c>
      <c r="AU34" s="394">
        <f t="shared" si="31"/>
        <v>1</v>
      </c>
      <c r="AV34" s="395">
        <f t="shared" si="32"/>
        <v>80.5</v>
      </c>
      <c r="AW34" s="395">
        <f t="shared" si="33"/>
        <v>4830000</v>
      </c>
      <c r="AX34" s="394">
        <f t="shared" si="34"/>
        <v>0</v>
      </c>
      <c r="AY34" s="366">
        <f t="shared" si="35"/>
        <v>0</v>
      </c>
      <c r="AZ34" s="366">
        <f t="shared" si="36"/>
        <v>0</v>
      </c>
      <c r="BA34" s="394">
        <f t="shared" si="37"/>
        <v>0</v>
      </c>
      <c r="BB34" s="366">
        <f t="shared" si="85"/>
        <v>0</v>
      </c>
      <c r="BC34" s="366">
        <f t="shared" si="86"/>
        <v>0</v>
      </c>
      <c r="BD34" s="394">
        <f t="shared" si="82"/>
        <v>0</v>
      </c>
      <c r="BE34" s="366">
        <f t="shared" si="88"/>
        <v>0</v>
      </c>
      <c r="BF34" s="366">
        <f t="shared" si="89"/>
        <v>0</v>
      </c>
      <c r="BG34" s="394">
        <f t="shared" si="40"/>
        <v>0</v>
      </c>
      <c r="BH34" s="366">
        <f t="shared" si="91"/>
        <v>0</v>
      </c>
      <c r="BI34" s="366">
        <f t="shared" si="92"/>
        <v>0</v>
      </c>
      <c r="BJ34" s="394">
        <f t="shared" si="43"/>
        <v>1</v>
      </c>
      <c r="BK34" s="366">
        <f t="shared" si="44"/>
        <v>80.5</v>
      </c>
      <c r="BL34" s="366">
        <f t="shared" si="45"/>
        <v>4830000</v>
      </c>
      <c r="BM34" s="394">
        <f t="shared" si="46"/>
        <v>0</v>
      </c>
      <c r="BN34" s="366">
        <f t="shared" si="47"/>
        <v>0</v>
      </c>
      <c r="BO34" s="366">
        <f t="shared" si="48"/>
        <v>0</v>
      </c>
      <c r="BP34" s="394">
        <f t="shared" si="49"/>
        <v>0</v>
      </c>
      <c r="BQ34" s="366">
        <f t="shared" si="50"/>
        <v>0</v>
      </c>
      <c r="BR34" s="366">
        <f t="shared" si="51"/>
        <v>0</v>
      </c>
      <c r="BS34" s="394">
        <f t="shared" si="52"/>
        <v>0</v>
      </c>
      <c r="BT34" s="366">
        <f t="shared" si="53"/>
        <v>0</v>
      </c>
      <c r="BU34" s="366">
        <f t="shared" si="54"/>
        <v>0</v>
      </c>
      <c r="BV34" s="394">
        <f t="shared" si="55"/>
        <v>0</v>
      </c>
      <c r="BW34" s="366">
        <f t="shared" si="56"/>
        <v>0</v>
      </c>
      <c r="BX34" s="366">
        <f t="shared" si="57"/>
        <v>0</v>
      </c>
      <c r="BY34" s="394">
        <f t="shared" si="58"/>
        <v>0</v>
      </c>
      <c r="BZ34" s="366">
        <f t="shared" si="59"/>
        <v>0</v>
      </c>
      <c r="CA34" s="366">
        <f t="shared" si="60"/>
        <v>0</v>
      </c>
      <c r="CB34" s="394">
        <f t="shared" si="61"/>
        <v>0</v>
      </c>
      <c r="CC34" s="366">
        <f t="shared" si="62"/>
        <v>0</v>
      </c>
      <c r="CD34" s="366">
        <f t="shared" si="63"/>
        <v>0</v>
      </c>
      <c r="CE34" s="394">
        <f t="shared" si="64"/>
        <v>0</v>
      </c>
      <c r="CF34" s="366">
        <f t="shared" si="65"/>
        <v>0</v>
      </c>
      <c r="CG34" s="366">
        <f t="shared" si="66"/>
        <v>0</v>
      </c>
      <c r="CH34" s="394">
        <f t="shared" si="67"/>
        <v>0</v>
      </c>
      <c r="CI34" s="366">
        <f t="shared" si="68"/>
        <v>0</v>
      </c>
      <c r="CJ34" s="366">
        <f t="shared" si="69"/>
        <v>0</v>
      </c>
      <c r="CK34" s="394">
        <f t="shared" si="70"/>
        <v>1</v>
      </c>
      <c r="CL34" s="366">
        <f t="shared" si="71"/>
        <v>80.5</v>
      </c>
      <c r="CM34" s="366">
        <f t="shared" si="72"/>
        <v>4830000</v>
      </c>
      <c r="CN34" s="394">
        <f t="shared" si="73"/>
        <v>0</v>
      </c>
      <c r="CO34" s="366">
        <f t="shared" si="74"/>
        <v>0</v>
      </c>
      <c r="CP34" s="366">
        <f t="shared" si="75"/>
        <v>0</v>
      </c>
      <c r="CQ34" s="394">
        <f t="shared" si="76"/>
        <v>0</v>
      </c>
      <c r="CR34" s="366">
        <f t="shared" si="77"/>
        <v>0</v>
      </c>
      <c r="CS34" s="366">
        <f t="shared" si="78"/>
        <v>0</v>
      </c>
      <c r="CT34" s="394">
        <f t="shared" si="79"/>
        <v>0</v>
      </c>
      <c r="CU34" s="366">
        <f t="shared" si="80"/>
        <v>0</v>
      </c>
      <c r="CV34" s="366">
        <f t="shared" si="81"/>
        <v>0</v>
      </c>
      <c r="CW34" s="429"/>
      <c r="CX34" s="429"/>
      <c r="CY34" s="429"/>
      <c r="CZ34" s="429"/>
      <c r="DA34" s="429"/>
      <c r="DB34" s="429"/>
      <c r="DC34" s="429"/>
      <c r="DD34" s="429"/>
      <c r="DE34" s="429"/>
      <c r="DF34" s="429"/>
      <c r="DG34" s="429"/>
      <c r="DH34" s="429"/>
      <c r="DI34" s="429"/>
      <c r="DJ34" s="429"/>
      <c r="DK34" s="429"/>
      <c r="DL34" s="429"/>
      <c r="DM34" s="429"/>
      <c r="DN34" s="429"/>
      <c r="DO34" s="429"/>
      <c r="DP34" s="429"/>
      <c r="DQ34" s="429"/>
      <c r="DR34" s="429"/>
      <c r="DS34" s="429"/>
      <c r="DT34" s="429"/>
      <c r="DU34" s="429"/>
      <c r="DV34" s="429"/>
      <c r="DW34" s="429"/>
      <c r="DX34" s="429"/>
      <c r="DY34" s="429"/>
      <c r="DZ34" s="429"/>
      <c r="EA34" s="429"/>
      <c r="EB34" s="429"/>
      <c r="EC34" s="429"/>
      <c r="ED34" s="429"/>
      <c r="EE34" s="429"/>
      <c r="EF34" s="429"/>
      <c r="EG34" s="429"/>
      <c r="EH34" s="429"/>
      <c r="EI34" s="429"/>
      <c r="EJ34" s="429"/>
      <c r="EK34" s="429"/>
      <c r="EL34" s="429"/>
      <c r="EM34" s="429"/>
      <c r="EN34" s="429"/>
      <c r="EO34" s="429"/>
      <c r="EP34" s="429"/>
      <c r="EQ34" s="429"/>
      <c r="ER34" s="429"/>
      <c r="ES34" s="429"/>
      <c r="ET34" s="429"/>
      <c r="EU34" s="429"/>
    </row>
    <row r="35" spans="1:151" x14ac:dyDescent="0.3">
      <c r="A35" s="166">
        <v>15</v>
      </c>
      <c r="B35" s="23" t="s">
        <v>22</v>
      </c>
      <c r="C35" s="24" t="s">
        <v>105</v>
      </c>
      <c r="D35" s="23" t="s">
        <v>106</v>
      </c>
      <c r="E35" s="25" t="s">
        <v>102</v>
      </c>
      <c r="F35" s="23" t="s">
        <v>408</v>
      </c>
      <c r="G35" s="27" t="s">
        <v>94</v>
      </c>
      <c r="H35" s="10" t="s">
        <v>345</v>
      </c>
      <c r="I35" s="26">
        <v>2020</v>
      </c>
      <c r="J35" s="17" t="s">
        <v>82</v>
      </c>
      <c r="K35" s="25">
        <v>1003</v>
      </c>
      <c r="L35" s="12" t="s">
        <v>375</v>
      </c>
      <c r="M35" s="25" t="s">
        <v>17</v>
      </c>
      <c r="N35" s="28">
        <v>72.099999999999994</v>
      </c>
      <c r="O35" s="29">
        <f t="shared" si="93"/>
        <v>60000.000000000007</v>
      </c>
      <c r="P35" s="349">
        <v>4326000</v>
      </c>
      <c r="Q35" s="394">
        <f t="shared" si="5"/>
        <v>0</v>
      </c>
      <c r="R35" s="395">
        <f t="shared" si="6"/>
        <v>0</v>
      </c>
      <c r="S35" s="395">
        <f t="shared" si="7"/>
        <v>0</v>
      </c>
      <c r="T35" s="394">
        <f t="shared" si="8"/>
        <v>1</v>
      </c>
      <c r="U35" s="395">
        <f t="shared" si="9"/>
        <v>72.099999999999994</v>
      </c>
      <c r="V35" s="395">
        <f t="shared" si="10"/>
        <v>4326000</v>
      </c>
      <c r="W35" s="394">
        <f t="shared" si="11"/>
        <v>0</v>
      </c>
      <c r="X35" s="396">
        <f t="shared" si="12"/>
        <v>0</v>
      </c>
      <c r="Y35" s="396">
        <f t="shared" si="13"/>
        <v>0</v>
      </c>
      <c r="Z35" s="394">
        <f t="shared" si="14"/>
        <v>0</v>
      </c>
      <c r="AA35" s="396">
        <f t="shared" si="15"/>
        <v>0</v>
      </c>
      <c r="AB35" s="396">
        <f t="shared" si="16"/>
        <v>0</v>
      </c>
      <c r="AC35" s="394">
        <f t="shared" si="17"/>
        <v>0</v>
      </c>
      <c r="AD35" s="396">
        <f t="shared" si="18"/>
        <v>0</v>
      </c>
      <c r="AE35" s="396">
        <f t="shared" si="19"/>
        <v>0</v>
      </c>
      <c r="AF35" s="389">
        <f t="shared" si="0"/>
        <v>0</v>
      </c>
      <c r="AG35" s="367">
        <f t="shared" si="1"/>
        <v>0</v>
      </c>
      <c r="AH35" s="367">
        <f t="shared" si="20"/>
        <v>0</v>
      </c>
      <c r="AI35" s="367">
        <f t="shared" si="2"/>
        <v>72.099999999999994</v>
      </c>
      <c r="AJ35" s="367">
        <f t="shared" si="3"/>
        <v>4326000</v>
      </c>
      <c r="AK35" s="372">
        <f t="shared" si="21"/>
        <v>1</v>
      </c>
      <c r="AL35" s="394">
        <f t="shared" si="22"/>
        <v>0</v>
      </c>
      <c r="AM35" s="395">
        <f t="shared" si="23"/>
        <v>0</v>
      </c>
      <c r="AN35" s="395">
        <f t="shared" si="24"/>
        <v>0</v>
      </c>
      <c r="AO35" s="394">
        <f t="shared" si="25"/>
        <v>1</v>
      </c>
      <c r="AP35" s="395">
        <f t="shared" si="26"/>
        <v>72.099999999999994</v>
      </c>
      <c r="AQ35" s="395">
        <f t="shared" si="27"/>
        <v>4326000</v>
      </c>
      <c r="AR35" s="394">
        <f t="shared" si="28"/>
        <v>0</v>
      </c>
      <c r="AS35" s="366">
        <f t="shared" si="29"/>
        <v>0</v>
      </c>
      <c r="AT35" s="366">
        <f t="shared" si="30"/>
        <v>0</v>
      </c>
      <c r="AU35" s="394">
        <f t="shared" si="31"/>
        <v>1</v>
      </c>
      <c r="AV35" s="395">
        <f t="shared" si="32"/>
        <v>72.099999999999994</v>
      </c>
      <c r="AW35" s="395">
        <f t="shared" si="33"/>
        <v>4326000</v>
      </c>
      <c r="AX35" s="394">
        <f t="shared" si="34"/>
        <v>0</v>
      </c>
      <c r="AY35" s="366">
        <f t="shared" si="35"/>
        <v>0</v>
      </c>
      <c r="AZ35" s="366">
        <f t="shared" si="36"/>
        <v>0</v>
      </c>
      <c r="BA35" s="394">
        <f t="shared" si="37"/>
        <v>0</v>
      </c>
      <c r="BB35" s="366">
        <f t="shared" si="85"/>
        <v>0</v>
      </c>
      <c r="BC35" s="366">
        <f t="shared" si="86"/>
        <v>0</v>
      </c>
      <c r="BD35" s="394">
        <f t="shared" si="82"/>
        <v>0</v>
      </c>
      <c r="BE35" s="366">
        <f t="shared" si="88"/>
        <v>0</v>
      </c>
      <c r="BF35" s="366">
        <f t="shared" si="89"/>
        <v>0</v>
      </c>
      <c r="BG35" s="394">
        <f t="shared" si="40"/>
        <v>0</v>
      </c>
      <c r="BH35" s="366">
        <f t="shared" si="91"/>
        <v>0</v>
      </c>
      <c r="BI35" s="366">
        <f t="shared" si="92"/>
        <v>0</v>
      </c>
      <c r="BJ35" s="394">
        <f t="shared" si="43"/>
        <v>1</v>
      </c>
      <c r="BK35" s="366">
        <f t="shared" si="44"/>
        <v>72.099999999999994</v>
      </c>
      <c r="BL35" s="366">
        <f t="shared" si="45"/>
        <v>4326000</v>
      </c>
      <c r="BM35" s="394">
        <f t="shared" si="46"/>
        <v>0</v>
      </c>
      <c r="BN35" s="366">
        <f t="shared" si="47"/>
        <v>0</v>
      </c>
      <c r="BO35" s="366">
        <f t="shared" si="48"/>
        <v>0</v>
      </c>
      <c r="BP35" s="394">
        <f t="shared" si="49"/>
        <v>0</v>
      </c>
      <c r="BQ35" s="366">
        <f t="shared" si="50"/>
        <v>0</v>
      </c>
      <c r="BR35" s="366">
        <f t="shared" si="51"/>
        <v>0</v>
      </c>
      <c r="BS35" s="394">
        <f t="shared" si="52"/>
        <v>0</v>
      </c>
      <c r="BT35" s="366">
        <f t="shared" si="53"/>
        <v>0</v>
      </c>
      <c r="BU35" s="366">
        <f t="shared" si="54"/>
        <v>0</v>
      </c>
      <c r="BV35" s="394">
        <f t="shared" si="55"/>
        <v>0</v>
      </c>
      <c r="BW35" s="366">
        <f t="shared" si="56"/>
        <v>0</v>
      </c>
      <c r="BX35" s="366">
        <f t="shared" si="57"/>
        <v>0</v>
      </c>
      <c r="BY35" s="394">
        <f t="shared" si="58"/>
        <v>0</v>
      </c>
      <c r="BZ35" s="366">
        <f t="shared" si="59"/>
        <v>0</v>
      </c>
      <c r="CA35" s="366">
        <f t="shared" si="60"/>
        <v>0</v>
      </c>
      <c r="CB35" s="394">
        <f t="shared" si="61"/>
        <v>0</v>
      </c>
      <c r="CC35" s="366">
        <f t="shared" si="62"/>
        <v>0</v>
      </c>
      <c r="CD35" s="366">
        <f t="shared" si="63"/>
        <v>0</v>
      </c>
      <c r="CE35" s="394">
        <f t="shared" si="64"/>
        <v>0</v>
      </c>
      <c r="CF35" s="366">
        <f t="shared" si="65"/>
        <v>0</v>
      </c>
      <c r="CG35" s="366">
        <f t="shared" si="66"/>
        <v>0</v>
      </c>
      <c r="CH35" s="394">
        <f t="shared" si="67"/>
        <v>0</v>
      </c>
      <c r="CI35" s="366">
        <f t="shared" si="68"/>
        <v>0</v>
      </c>
      <c r="CJ35" s="366">
        <f t="shared" si="69"/>
        <v>0</v>
      </c>
      <c r="CK35" s="394">
        <f t="shared" si="70"/>
        <v>1</v>
      </c>
      <c r="CL35" s="366">
        <f t="shared" si="71"/>
        <v>72.099999999999994</v>
      </c>
      <c r="CM35" s="366">
        <f t="shared" si="72"/>
        <v>4326000</v>
      </c>
      <c r="CN35" s="394">
        <f t="shared" si="73"/>
        <v>0</v>
      </c>
      <c r="CO35" s="366">
        <f t="shared" si="74"/>
        <v>0</v>
      </c>
      <c r="CP35" s="366">
        <f t="shared" si="75"/>
        <v>0</v>
      </c>
      <c r="CQ35" s="394">
        <f t="shared" si="76"/>
        <v>0</v>
      </c>
      <c r="CR35" s="366">
        <f t="shared" si="77"/>
        <v>0</v>
      </c>
      <c r="CS35" s="366">
        <f t="shared" si="78"/>
        <v>0</v>
      </c>
      <c r="CT35" s="394">
        <f t="shared" si="79"/>
        <v>0</v>
      </c>
      <c r="CU35" s="366">
        <f t="shared" si="80"/>
        <v>0</v>
      </c>
      <c r="CV35" s="366">
        <f t="shared" si="81"/>
        <v>0</v>
      </c>
      <c r="CW35" s="429"/>
      <c r="CX35" s="429"/>
      <c r="CY35" s="429"/>
      <c r="CZ35" s="429"/>
      <c r="DA35" s="429"/>
      <c r="DB35" s="429"/>
      <c r="DC35" s="429"/>
      <c r="DD35" s="429"/>
      <c r="DE35" s="429"/>
      <c r="DF35" s="429"/>
      <c r="DG35" s="429"/>
      <c r="DH35" s="429"/>
      <c r="DI35" s="429"/>
      <c r="DJ35" s="429"/>
      <c r="DK35" s="429"/>
      <c r="DL35" s="429"/>
      <c r="DM35" s="429"/>
      <c r="DN35" s="429"/>
      <c r="DO35" s="429"/>
      <c r="DP35" s="429"/>
      <c r="DQ35" s="429"/>
      <c r="DR35" s="429"/>
      <c r="DS35" s="429"/>
      <c r="DT35" s="429"/>
      <c r="DU35" s="429"/>
      <c r="DV35" s="429"/>
      <c r="DW35" s="429"/>
      <c r="DX35" s="429"/>
      <c r="DY35" s="429"/>
      <c r="DZ35" s="429"/>
      <c r="EA35" s="429"/>
      <c r="EB35" s="429"/>
      <c r="EC35" s="429"/>
      <c r="ED35" s="429"/>
      <c r="EE35" s="429"/>
      <c r="EF35" s="429"/>
      <c r="EG35" s="429"/>
      <c r="EH35" s="429"/>
      <c r="EI35" s="429"/>
      <c r="EJ35" s="429"/>
      <c r="EK35" s="429"/>
      <c r="EL35" s="429"/>
      <c r="EM35" s="429"/>
      <c r="EN35" s="429"/>
      <c r="EO35" s="429"/>
      <c r="EP35" s="429"/>
      <c r="EQ35" s="429"/>
      <c r="ER35" s="429"/>
      <c r="ES35" s="429"/>
      <c r="ET35" s="429"/>
      <c r="EU35" s="429"/>
    </row>
    <row r="36" spans="1:151" x14ac:dyDescent="0.3">
      <c r="A36" s="165">
        <v>16</v>
      </c>
      <c r="B36" s="164" t="s">
        <v>22</v>
      </c>
      <c r="C36" s="8" t="s">
        <v>110</v>
      </c>
      <c r="D36" s="8" t="s">
        <v>111</v>
      </c>
      <c r="E36" s="25" t="s">
        <v>102</v>
      </c>
      <c r="F36" s="8" t="s">
        <v>18</v>
      </c>
      <c r="G36" s="8" t="s">
        <v>18</v>
      </c>
      <c r="H36" s="8"/>
      <c r="I36" s="7" t="s">
        <v>62</v>
      </c>
      <c r="J36" s="6" t="s">
        <v>83</v>
      </c>
      <c r="K36" s="11">
        <v>1009</v>
      </c>
      <c r="L36" s="12" t="s">
        <v>375</v>
      </c>
      <c r="M36" s="2" t="s">
        <v>392</v>
      </c>
      <c r="N36" s="7">
        <v>190.2</v>
      </c>
      <c r="O36" s="32">
        <f t="shared" si="4"/>
        <v>60000</v>
      </c>
      <c r="P36" s="350">
        <v>11412000</v>
      </c>
      <c r="Q36" s="394">
        <f t="shared" si="5"/>
        <v>0</v>
      </c>
      <c r="R36" s="395">
        <f t="shared" si="6"/>
        <v>0</v>
      </c>
      <c r="S36" s="395">
        <f t="shared" si="7"/>
        <v>0</v>
      </c>
      <c r="T36" s="394">
        <f t="shared" si="8"/>
        <v>1</v>
      </c>
      <c r="U36" s="395">
        <f t="shared" si="9"/>
        <v>190.2</v>
      </c>
      <c r="V36" s="395">
        <f t="shared" si="10"/>
        <v>11412000</v>
      </c>
      <c r="W36" s="394">
        <f t="shared" si="11"/>
        <v>0</v>
      </c>
      <c r="X36" s="396">
        <f t="shared" si="12"/>
        <v>0</v>
      </c>
      <c r="Y36" s="396">
        <f t="shared" si="13"/>
        <v>0</v>
      </c>
      <c r="Z36" s="394">
        <f t="shared" si="14"/>
        <v>0</v>
      </c>
      <c r="AA36" s="396">
        <f t="shared" si="15"/>
        <v>0</v>
      </c>
      <c r="AB36" s="396">
        <f t="shared" si="16"/>
        <v>0</v>
      </c>
      <c r="AC36" s="394">
        <f t="shared" si="17"/>
        <v>0</v>
      </c>
      <c r="AD36" s="396">
        <f t="shared" si="18"/>
        <v>0</v>
      </c>
      <c r="AE36" s="396">
        <f t="shared" si="19"/>
        <v>0</v>
      </c>
      <c r="AF36" s="389">
        <f t="shared" ref="AF36:AF67" si="94">IF(G36="центр",N36,0)</f>
        <v>190.2</v>
      </c>
      <c r="AG36" s="367">
        <f t="shared" ref="AG36:AG67" si="95">IF(G36="центр",P36,0)</f>
        <v>11412000</v>
      </c>
      <c r="AH36" s="367">
        <f t="shared" si="20"/>
        <v>1</v>
      </c>
      <c r="AI36" s="367">
        <f t="shared" ref="AI36:AI67" si="96">IF(G36="спальн район",N36,0)</f>
        <v>0</v>
      </c>
      <c r="AJ36" s="367">
        <f t="shared" ref="AJ36:AJ67" si="97">IF(G36="спальн район",P36,0)</f>
        <v>0</v>
      </c>
      <c r="AK36" s="372">
        <f t="shared" si="21"/>
        <v>0</v>
      </c>
      <c r="AL36" s="394">
        <f t="shared" si="22"/>
        <v>0</v>
      </c>
      <c r="AM36" s="395">
        <f t="shared" si="23"/>
        <v>0</v>
      </c>
      <c r="AN36" s="395">
        <f t="shared" si="24"/>
        <v>0</v>
      </c>
      <c r="AO36" s="394">
        <f t="shared" si="25"/>
        <v>1</v>
      </c>
      <c r="AP36" s="395">
        <f t="shared" si="26"/>
        <v>190.2</v>
      </c>
      <c r="AQ36" s="395">
        <f t="shared" si="27"/>
        <v>11412000</v>
      </c>
      <c r="AR36" s="394">
        <f t="shared" si="28"/>
        <v>0</v>
      </c>
      <c r="AS36" s="366">
        <f t="shared" si="29"/>
        <v>0</v>
      </c>
      <c r="AT36" s="366">
        <f t="shared" si="30"/>
        <v>0</v>
      </c>
      <c r="AU36" s="394">
        <f t="shared" si="31"/>
        <v>0</v>
      </c>
      <c r="AV36" s="395">
        <f t="shared" si="32"/>
        <v>0</v>
      </c>
      <c r="AW36" s="395">
        <f t="shared" si="33"/>
        <v>0</v>
      </c>
      <c r="AX36" s="394">
        <f t="shared" si="34"/>
        <v>1</v>
      </c>
      <c r="AY36" s="366">
        <f t="shared" si="35"/>
        <v>190.2</v>
      </c>
      <c r="AZ36" s="366">
        <f t="shared" si="36"/>
        <v>11412000</v>
      </c>
      <c r="BA36" s="394">
        <f t="shared" si="37"/>
        <v>0</v>
      </c>
      <c r="BB36" s="366">
        <f t="shared" si="85"/>
        <v>0</v>
      </c>
      <c r="BC36" s="366">
        <f t="shared" si="86"/>
        <v>0</v>
      </c>
      <c r="BD36" s="394">
        <f t="shared" si="82"/>
        <v>0</v>
      </c>
      <c r="BE36" s="366">
        <f t="shared" si="88"/>
        <v>0</v>
      </c>
      <c r="BF36" s="366">
        <f t="shared" si="89"/>
        <v>0</v>
      </c>
      <c r="BG36" s="394">
        <f t="shared" si="40"/>
        <v>0</v>
      </c>
      <c r="BH36" s="366">
        <f t="shared" si="91"/>
        <v>0</v>
      </c>
      <c r="BI36" s="366">
        <f t="shared" si="92"/>
        <v>0</v>
      </c>
      <c r="BJ36" s="394">
        <f t="shared" si="43"/>
        <v>0</v>
      </c>
      <c r="BK36" s="366">
        <f t="shared" si="44"/>
        <v>0</v>
      </c>
      <c r="BL36" s="366">
        <f t="shared" si="45"/>
        <v>0</v>
      </c>
      <c r="BM36" s="394">
        <f t="shared" si="46"/>
        <v>1</v>
      </c>
      <c r="BN36" s="366">
        <f t="shared" si="47"/>
        <v>190.2</v>
      </c>
      <c r="BO36" s="366">
        <f t="shared" si="48"/>
        <v>11412000</v>
      </c>
      <c r="BP36" s="394">
        <f t="shared" si="49"/>
        <v>0</v>
      </c>
      <c r="BQ36" s="366">
        <f t="shared" si="50"/>
        <v>0</v>
      </c>
      <c r="BR36" s="366">
        <f t="shared" si="51"/>
        <v>0</v>
      </c>
      <c r="BS36" s="394">
        <f t="shared" si="52"/>
        <v>0</v>
      </c>
      <c r="BT36" s="366">
        <f t="shared" si="53"/>
        <v>0</v>
      </c>
      <c r="BU36" s="366">
        <f t="shared" si="54"/>
        <v>0</v>
      </c>
      <c r="BV36" s="394">
        <f t="shared" si="55"/>
        <v>0</v>
      </c>
      <c r="BW36" s="366">
        <f t="shared" si="56"/>
        <v>0</v>
      </c>
      <c r="BX36" s="366">
        <f t="shared" si="57"/>
        <v>0</v>
      </c>
      <c r="BY36" s="394">
        <f t="shared" si="58"/>
        <v>0</v>
      </c>
      <c r="BZ36" s="366">
        <f t="shared" si="59"/>
        <v>0</v>
      </c>
      <c r="CA36" s="366">
        <f t="shared" si="60"/>
        <v>0</v>
      </c>
      <c r="CB36" s="394">
        <f t="shared" si="61"/>
        <v>0</v>
      </c>
      <c r="CC36" s="366">
        <f t="shared" si="62"/>
        <v>0</v>
      </c>
      <c r="CD36" s="366">
        <f t="shared" si="63"/>
        <v>0</v>
      </c>
      <c r="CE36" s="394">
        <f t="shared" si="64"/>
        <v>1</v>
      </c>
      <c r="CF36" s="366">
        <f t="shared" si="65"/>
        <v>190.2</v>
      </c>
      <c r="CG36" s="366">
        <f t="shared" si="66"/>
        <v>11412000</v>
      </c>
      <c r="CH36" s="394">
        <f t="shared" si="67"/>
        <v>0</v>
      </c>
      <c r="CI36" s="366">
        <f t="shared" si="68"/>
        <v>0</v>
      </c>
      <c r="CJ36" s="366">
        <f t="shared" si="69"/>
        <v>0</v>
      </c>
      <c r="CK36" s="394">
        <f t="shared" si="70"/>
        <v>0</v>
      </c>
      <c r="CL36" s="366">
        <f t="shared" si="71"/>
        <v>0</v>
      </c>
      <c r="CM36" s="366">
        <f t="shared" si="72"/>
        <v>0</v>
      </c>
      <c r="CN36" s="394">
        <f t="shared" si="73"/>
        <v>0</v>
      </c>
      <c r="CO36" s="366">
        <f t="shared" si="74"/>
        <v>0</v>
      </c>
      <c r="CP36" s="366">
        <f t="shared" si="75"/>
        <v>0</v>
      </c>
      <c r="CQ36" s="394">
        <f t="shared" si="76"/>
        <v>0</v>
      </c>
      <c r="CR36" s="366">
        <f t="shared" si="77"/>
        <v>0</v>
      </c>
      <c r="CS36" s="366">
        <f t="shared" si="78"/>
        <v>0</v>
      </c>
      <c r="CT36" s="394">
        <f t="shared" si="79"/>
        <v>0</v>
      </c>
      <c r="CU36" s="366">
        <f t="shared" si="80"/>
        <v>0</v>
      </c>
      <c r="CV36" s="366">
        <f t="shared" si="81"/>
        <v>0</v>
      </c>
      <c r="CW36" s="429"/>
      <c r="CX36" s="429"/>
      <c r="CY36" s="429"/>
      <c r="CZ36" s="429"/>
      <c r="DA36" s="429"/>
      <c r="DB36" s="429"/>
      <c r="DC36" s="429"/>
      <c r="DD36" s="429"/>
      <c r="DE36" s="429"/>
      <c r="DF36" s="429"/>
      <c r="DG36" s="429"/>
      <c r="DH36" s="429"/>
      <c r="DI36" s="429"/>
      <c r="DJ36" s="429"/>
      <c r="DK36" s="429"/>
      <c r="DL36" s="429"/>
      <c r="DM36" s="429"/>
      <c r="DN36" s="429"/>
      <c r="DO36" s="429"/>
      <c r="DP36" s="429"/>
      <c r="DQ36" s="429"/>
      <c r="DR36" s="429"/>
      <c r="DS36" s="429"/>
      <c r="DT36" s="429"/>
      <c r="DU36" s="429"/>
      <c r="DV36" s="429"/>
      <c r="DW36" s="429"/>
      <c r="DX36" s="429"/>
      <c r="DY36" s="429"/>
      <c r="DZ36" s="429"/>
      <c r="EA36" s="429"/>
      <c r="EB36" s="429"/>
      <c r="EC36" s="429"/>
      <c r="ED36" s="429"/>
      <c r="EE36" s="429"/>
      <c r="EF36" s="429"/>
      <c r="EG36" s="429"/>
      <c r="EH36" s="429"/>
      <c r="EI36" s="429"/>
      <c r="EJ36" s="429"/>
      <c r="EK36" s="429"/>
      <c r="EL36" s="429"/>
      <c r="EM36" s="429"/>
      <c r="EN36" s="429"/>
      <c r="EO36" s="429"/>
      <c r="EP36" s="429"/>
      <c r="EQ36" s="429"/>
      <c r="ER36" s="429"/>
      <c r="ES36" s="429"/>
      <c r="ET36" s="429"/>
      <c r="EU36" s="429"/>
    </row>
    <row r="37" spans="1:151" x14ac:dyDescent="0.3">
      <c r="A37" s="166">
        <v>17</v>
      </c>
      <c r="B37" s="164" t="s">
        <v>22</v>
      </c>
      <c r="C37" s="8" t="s">
        <v>110</v>
      </c>
      <c r="D37" s="8" t="s">
        <v>111</v>
      </c>
      <c r="E37" s="25" t="s">
        <v>102</v>
      </c>
      <c r="F37" s="8" t="s">
        <v>18</v>
      </c>
      <c r="G37" s="8" t="s">
        <v>18</v>
      </c>
      <c r="H37" s="8"/>
      <c r="I37" s="7" t="s">
        <v>62</v>
      </c>
      <c r="J37" s="22" t="s">
        <v>84</v>
      </c>
      <c r="K37" s="11">
        <v>1012</v>
      </c>
      <c r="L37" s="12" t="s">
        <v>375</v>
      </c>
      <c r="M37" s="8" t="s">
        <v>17</v>
      </c>
      <c r="N37" s="7">
        <v>229</v>
      </c>
      <c r="O37" s="32">
        <f t="shared" si="4"/>
        <v>100174.67248908296</v>
      </c>
      <c r="P37" s="350">
        <v>22940000</v>
      </c>
      <c r="Q37" s="394">
        <f t="shared" si="5"/>
        <v>0</v>
      </c>
      <c r="R37" s="395">
        <f t="shared" si="6"/>
        <v>0</v>
      </c>
      <c r="S37" s="395">
        <f t="shared" si="7"/>
        <v>0</v>
      </c>
      <c r="T37" s="394">
        <f t="shared" si="8"/>
        <v>1</v>
      </c>
      <c r="U37" s="395">
        <f t="shared" si="9"/>
        <v>229</v>
      </c>
      <c r="V37" s="395">
        <f t="shared" si="10"/>
        <v>22940000</v>
      </c>
      <c r="W37" s="394">
        <f t="shared" si="11"/>
        <v>0</v>
      </c>
      <c r="X37" s="396">
        <f t="shared" si="12"/>
        <v>0</v>
      </c>
      <c r="Y37" s="396">
        <f t="shared" si="13"/>
        <v>0</v>
      </c>
      <c r="Z37" s="394">
        <f t="shared" si="14"/>
        <v>0</v>
      </c>
      <c r="AA37" s="396">
        <f t="shared" si="15"/>
        <v>0</v>
      </c>
      <c r="AB37" s="396">
        <f t="shared" si="16"/>
        <v>0</v>
      </c>
      <c r="AC37" s="394">
        <f t="shared" si="17"/>
        <v>0</v>
      </c>
      <c r="AD37" s="396">
        <f t="shared" si="18"/>
        <v>0</v>
      </c>
      <c r="AE37" s="396">
        <f t="shared" si="19"/>
        <v>0</v>
      </c>
      <c r="AF37" s="389">
        <f t="shared" si="94"/>
        <v>229</v>
      </c>
      <c r="AG37" s="367">
        <f t="shared" si="95"/>
        <v>22940000</v>
      </c>
      <c r="AH37" s="367">
        <f t="shared" si="20"/>
        <v>1</v>
      </c>
      <c r="AI37" s="367">
        <f t="shared" si="96"/>
        <v>0</v>
      </c>
      <c r="AJ37" s="367">
        <f t="shared" si="97"/>
        <v>0</v>
      </c>
      <c r="AK37" s="372">
        <f t="shared" si="21"/>
        <v>0</v>
      </c>
      <c r="AL37" s="394">
        <f t="shared" si="22"/>
        <v>0</v>
      </c>
      <c r="AM37" s="395">
        <f t="shared" si="23"/>
        <v>0</v>
      </c>
      <c r="AN37" s="395">
        <f t="shared" si="24"/>
        <v>0</v>
      </c>
      <c r="AO37" s="394">
        <f t="shared" si="25"/>
        <v>1</v>
      </c>
      <c r="AP37" s="395">
        <f t="shared" si="26"/>
        <v>229</v>
      </c>
      <c r="AQ37" s="395">
        <f t="shared" si="27"/>
        <v>22940000</v>
      </c>
      <c r="AR37" s="394">
        <f t="shared" si="28"/>
        <v>0</v>
      </c>
      <c r="AS37" s="366">
        <f t="shared" si="29"/>
        <v>0</v>
      </c>
      <c r="AT37" s="366">
        <f t="shared" si="30"/>
        <v>0</v>
      </c>
      <c r="AU37" s="394">
        <f t="shared" si="31"/>
        <v>1</v>
      </c>
      <c r="AV37" s="395">
        <f t="shared" si="32"/>
        <v>229</v>
      </c>
      <c r="AW37" s="395">
        <f t="shared" si="33"/>
        <v>22940000</v>
      </c>
      <c r="AX37" s="394">
        <f t="shared" si="34"/>
        <v>0</v>
      </c>
      <c r="AY37" s="366">
        <f t="shared" si="35"/>
        <v>0</v>
      </c>
      <c r="AZ37" s="366">
        <f t="shared" si="36"/>
        <v>0</v>
      </c>
      <c r="BA37" s="394">
        <f t="shared" si="37"/>
        <v>0</v>
      </c>
      <c r="BB37" s="366">
        <f t="shared" si="85"/>
        <v>0</v>
      </c>
      <c r="BC37" s="366">
        <f t="shared" si="86"/>
        <v>0</v>
      </c>
      <c r="BD37" s="394">
        <f t="shared" si="82"/>
        <v>0</v>
      </c>
      <c r="BE37" s="366">
        <f t="shared" si="88"/>
        <v>0</v>
      </c>
      <c r="BF37" s="366">
        <f t="shared" si="89"/>
        <v>0</v>
      </c>
      <c r="BG37" s="394">
        <f t="shared" si="40"/>
        <v>0</v>
      </c>
      <c r="BH37" s="366">
        <f t="shared" si="91"/>
        <v>0</v>
      </c>
      <c r="BI37" s="366">
        <f t="shared" si="92"/>
        <v>0</v>
      </c>
      <c r="BJ37" s="394">
        <f t="shared" si="43"/>
        <v>0</v>
      </c>
      <c r="BK37" s="366">
        <f t="shared" si="44"/>
        <v>0</v>
      </c>
      <c r="BL37" s="366">
        <f t="shared" si="45"/>
        <v>0</v>
      </c>
      <c r="BM37" s="394">
        <f t="shared" si="46"/>
        <v>1</v>
      </c>
      <c r="BN37" s="366">
        <f t="shared" si="47"/>
        <v>229</v>
      </c>
      <c r="BO37" s="366">
        <f t="shared" si="48"/>
        <v>22940000</v>
      </c>
      <c r="BP37" s="394">
        <f t="shared" si="49"/>
        <v>0</v>
      </c>
      <c r="BQ37" s="366">
        <f t="shared" si="50"/>
        <v>0</v>
      </c>
      <c r="BR37" s="366">
        <f t="shared" si="51"/>
        <v>0</v>
      </c>
      <c r="BS37" s="394">
        <f t="shared" si="52"/>
        <v>0</v>
      </c>
      <c r="BT37" s="366">
        <f t="shared" si="53"/>
        <v>0</v>
      </c>
      <c r="BU37" s="366">
        <f t="shared" si="54"/>
        <v>0</v>
      </c>
      <c r="BV37" s="394">
        <f t="shared" si="55"/>
        <v>0</v>
      </c>
      <c r="BW37" s="366">
        <f t="shared" si="56"/>
        <v>0</v>
      </c>
      <c r="BX37" s="366">
        <f t="shared" si="57"/>
        <v>0</v>
      </c>
      <c r="BY37" s="394">
        <f t="shared" si="58"/>
        <v>0</v>
      </c>
      <c r="BZ37" s="366">
        <f t="shared" si="59"/>
        <v>0</v>
      </c>
      <c r="CA37" s="366">
        <f t="shared" si="60"/>
        <v>0</v>
      </c>
      <c r="CB37" s="394">
        <f t="shared" si="61"/>
        <v>0</v>
      </c>
      <c r="CC37" s="366">
        <f t="shared" si="62"/>
        <v>0</v>
      </c>
      <c r="CD37" s="366">
        <f t="shared" si="63"/>
        <v>0</v>
      </c>
      <c r="CE37" s="394">
        <f t="shared" si="64"/>
        <v>1</v>
      </c>
      <c r="CF37" s="366">
        <f t="shared" si="65"/>
        <v>229</v>
      </c>
      <c r="CG37" s="366">
        <f t="shared" si="66"/>
        <v>22940000</v>
      </c>
      <c r="CH37" s="394">
        <f t="shared" si="67"/>
        <v>0</v>
      </c>
      <c r="CI37" s="366">
        <f t="shared" si="68"/>
        <v>0</v>
      </c>
      <c r="CJ37" s="366">
        <f t="shared" si="69"/>
        <v>0</v>
      </c>
      <c r="CK37" s="394">
        <f t="shared" si="70"/>
        <v>0</v>
      </c>
      <c r="CL37" s="366">
        <f t="shared" si="71"/>
        <v>0</v>
      </c>
      <c r="CM37" s="366">
        <f t="shared" si="72"/>
        <v>0</v>
      </c>
      <c r="CN37" s="394">
        <f t="shared" si="73"/>
        <v>0</v>
      </c>
      <c r="CO37" s="366">
        <f t="shared" si="74"/>
        <v>0</v>
      </c>
      <c r="CP37" s="366">
        <f t="shared" si="75"/>
        <v>0</v>
      </c>
      <c r="CQ37" s="394">
        <f t="shared" si="76"/>
        <v>0</v>
      </c>
      <c r="CR37" s="366">
        <f t="shared" si="77"/>
        <v>0</v>
      </c>
      <c r="CS37" s="366">
        <f t="shared" si="78"/>
        <v>0</v>
      </c>
      <c r="CT37" s="394">
        <f t="shared" si="79"/>
        <v>0</v>
      </c>
      <c r="CU37" s="366">
        <f t="shared" si="80"/>
        <v>0</v>
      </c>
      <c r="CV37" s="366">
        <f t="shared" si="81"/>
        <v>0</v>
      </c>
      <c r="CW37" s="429"/>
      <c r="CX37" s="429"/>
      <c r="CY37" s="429"/>
      <c r="CZ37" s="429"/>
      <c r="DA37" s="429"/>
      <c r="DB37" s="429"/>
      <c r="DC37" s="429"/>
      <c r="DD37" s="429"/>
      <c r="DE37" s="429"/>
      <c r="DF37" s="429"/>
      <c r="DG37" s="429"/>
      <c r="DH37" s="429"/>
      <c r="DI37" s="429"/>
      <c r="DJ37" s="429"/>
      <c r="DK37" s="429"/>
      <c r="DL37" s="429"/>
      <c r="DM37" s="429"/>
      <c r="DN37" s="429"/>
      <c r="DO37" s="429"/>
      <c r="DP37" s="429"/>
      <c r="DQ37" s="429"/>
      <c r="DR37" s="429"/>
      <c r="DS37" s="429"/>
      <c r="DT37" s="429"/>
      <c r="DU37" s="429"/>
      <c r="DV37" s="429"/>
      <c r="DW37" s="429"/>
      <c r="DX37" s="429"/>
      <c r="DY37" s="429"/>
      <c r="DZ37" s="429"/>
      <c r="EA37" s="429"/>
      <c r="EB37" s="429"/>
      <c r="EC37" s="429"/>
      <c r="ED37" s="429"/>
      <c r="EE37" s="429"/>
      <c r="EF37" s="429"/>
      <c r="EG37" s="429"/>
      <c r="EH37" s="429"/>
      <c r="EI37" s="429"/>
      <c r="EJ37" s="429"/>
      <c r="EK37" s="429"/>
      <c r="EL37" s="429"/>
      <c r="EM37" s="429"/>
      <c r="EN37" s="429"/>
      <c r="EO37" s="429"/>
      <c r="EP37" s="429"/>
      <c r="EQ37" s="429"/>
      <c r="ER37" s="429"/>
      <c r="ES37" s="429"/>
      <c r="ET37" s="429"/>
      <c r="EU37" s="429"/>
    </row>
    <row r="38" spans="1:151" x14ac:dyDescent="0.3">
      <c r="A38" s="166">
        <v>18</v>
      </c>
      <c r="B38" s="164" t="s">
        <v>22</v>
      </c>
      <c r="C38" s="8" t="s">
        <v>110</v>
      </c>
      <c r="D38" s="8" t="s">
        <v>111</v>
      </c>
      <c r="E38" s="25" t="s">
        <v>102</v>
      </c>
      <c r="F38" s="8" t="s">
        <v>18</v>
      </c>
      <c r="G38" s="8" t="s">
        <v>18</v>
      </c>
      <c r="H38" s="8"/>
      <c r="I38" s="7" t="s">
        <v>62</v>
      </c>
      <c r="J38" s="6" t="s">
        <v>83</v>
      </c>
      <c r="K38" s="11">
        <v>2002</v>
      </c>
      <c r="L38" s="12" t="s">
        <v>375</v>
      </c>
      <c r="M38" s="8" t="s">
        <v>17</v>
      </c>
      <c r="N38" s="7">
        <v>740.7</v>
      </c>
      <c r="O38" s="32">
        <f t="shared" si="4"/>
        <v>100000</v>
      </c>
      <c r="P38" s="350">
        <v>74070000</v>
      </c>
      <c r="Q38" s="394">
        <f t="shared" si="5"/>
        <v>0</v>
      </c>
      <c r="R38" s="395">
        <f t="shared" si="6"/>
        <v>0</v>
      </c>
      <c r="S38" s="395">
        <f t="shared" si="7"/>
        <v>0</v>
      </c>
      <c r="T38" s="394">
        <f t="shared" si="8"/>
        <v>1</v>
      </c>
      <c r="U38" s="395">
        <f t="shared" si="9"/>
        <v>740.7</v>
      </c>
      <c r="V38" s="395">
        <f t="shared" si="10"/>
        <v>74070000</v>
      </c>
      <c r="W38" s="394">
        <f t="shared" si="11"/>
        <v>0</v>
      </c>
      <c r="X38" s="396">
        <f t="shared" si="12"/>
        <v>0</v>
      </c>
      <c r="Y38" s="396">
        <f t="shared" si="13"/>
        <v>0</v>
      </c>
      <c r="Z38" s="394">
        <f t="shared" si="14"/>
        <v>0</v>
      </c>
      <c r="AA38" s="396">
        <f t="shared" si="15"/>
        <v>0</v>
      </c>
      <c r="AB38" s="396">
        <f t="shared" si="16"/>
        <v>0</v>
      </c>
      <c r="AC38" s="394">
        <f t="shared" si="17"/>
        <v>0</v>
      </c>
      <c r="AD38" s="396">
        <f t="shared" si="18"/>
        <v>0</v>
      </c>
      <c r="AE38" s="396">
        <f t="shared" si="19"/>
        <v>0</v>
      </c>
      <c r="AF38" s="389">
        <f t="shared" si="94"/>
        <v>740.7</v>
      </c>
      <c r="AG38" s="367">
        <f t="shared" si="95"/>
        <v>74070000</v>
      </c>
      <c r="AH38" s="367">
        <f t="shared" si="20"/>
        <v>1</v>
      </c>
      <c r="AI38" s="367">
        <f t="shared" si="96"/>
        <v>0</v>
      </c>
      <c r="AJ38" s="367">
        <f t="shared" si="97"/>
        <v>0</v>
      </c>
      <c r="AK38" s="372">
        <f t="shared" si="21"/>
        <v>0</v>
      </c>
      <c r="AL38" s="394">
        <f t="shared" si="22"/>
        <v>0</v>
      </c>
      <c r="AM38" s="395">
        <f t="shared" si="23"/>
        <v>0</v>
      </c>
      <c r="AN38" s="395">
        <f t="shared" si="24"/>
        <v>0</v>
      </c>
      <c r="AO38" s="394">
        <f t="shared" si="25"/>
        <v>1</v>
      </c>
      <c r="AP38" s="395">
        <f t="shared" si="26"/>
        <v>740.7</v>
      </c>
      <c r="AQ38" s="395">
        <f t="shared" si="27"/>
        <v>74070000</v>
      </c>
      <c r="AR38" s="394">
        <f t="shared" si="28"/>
        <v>0</v>
      </c>
      <c r="AS38" s="366">
        <f t="shared" si="29"/>
        <v>0</v>
      </c>
      <c r="AT38" s="366">
        <f t="shared" si="30"/>
        <v>0</v>
      </c>
      <c r="AU38" s="394">
        <f t="shared" si="31"/>
        <v>1</v>
      </c>
      <c r="AV38" s="395">
        <f t="shared" si="32"/>
        <v>740.7</v>
      </c>
      <c r="AW38" s="395">
        <f t="shared" si="33"/>
        <v>74070000</v>
      </c>
      <c r="AX38" s="394">
        <f t="shared" si="34"/>
        <v>0</v>
      </c>
      <c r="AY38" s="366">
        <f t="shared" si="35"/>
        <v>0</v>
      </c>
      <c r="AZ38" s="366">
        <f t="shared" si="36"/>
        <v>0</v>
      </c>
      <c r="BA38" s="394">
        <f t="shared" si="37"/>
        <v>0</v>
      </c>
      <c r="BB38" s="366">
        <f t="shared" si="85"/>
        <v>0</v>
      </c>
      <c r="BC38" s="366">
        <f t="shared" si="86"/>
        <v>0</v>
      </c>
      <c r="BD38" s="394">
        <f t="shared" si="82"/>
        <v>0</v>
      </c>
      <c r="BE38" s="366">
        <f t="shared" si="88"/>
        <v>0</v>
      </c>
      <c r="BF38" s="366">
        <f t="shared" si="89"/>
        <v>0</v>
      </c>
      <c r="BG38" s="394">
        <f t="shared" si="40"/>
        <v>0</v>
      </c>
      <c r="BH38" s="366">
        <f t="shared" si="91"/>
        <v>0</v>
      </c>
      <c r="BI38" s="366">
        <f t="shared" si="92"/>
        <v>0</v>
      </c>
      <c r="BJ38" s="394">
        <f t="shared" si="43"/>
        <v>0</v>
      </c>
      <c r="BK38" s="366">
        <f t="shared" si="44"/>
        <v>0</v>
      </c>
      <c r="BL38" s="366">
        <f t="shared" si="45"/>
        <v>0</v>
      </c>
      <c r="BM38" s="394">
        <f t="shared" si="46"/>
        <v>1</v>
      </c>
      <c r="BN38" s="366">
        <f t="shared" si="47"/>
        <v>740.7</v>
      </c>
      <c r="BO38" s="366">
        <f t="shared" si="48"/>
        <v>74070000</v>
      </c>
      <c r="BP38" s="394">
        <f t="shared" si="49"/>
        <v>0</v>
      </c>
      <c r="BQ38" s="366">
        <f t="shared" si="50"/>
        <v>0</v>
      </c>
      <c r="BR38" s="366">
        <f t="shared" si="51"/>
        <v>0</v>
      </c>
      <c r="BS38" s="394">
        <f t="shared" si="52"/>
        <v>0</v>
      </c>
      <c r="BT38" s="366">
        <f t="shared" si="53"/>
        <v>0</v>
      </c>
      <c r="BU38" s="366">
        <f t="shared" si="54"/>
        <v>0</v>
      </c>
      <c r="BV38" s="394">
        <f t="shared" si="55"/>
        <v>0</v>
      </c>
      <c r="BW38" s="366">
        <f t="shared" si="56"/>
        <v>0</v>
      </c>
      <c r="BX38" s="366">
        <f t="shared" si="57"/>
        <v>0</v>
      </c>
      <c r="BY38" s="394">
        <f t="shared" si="58"/>
        <v>0</v>
      </c>
      <c r="BZ38" s="366">
        <f t="shared" si="59"/>
        <v>0</v>
      </c>
      <c r="CA38" s="366">
        <f t="shared" si="60"/>
        <v>0</v>
      </c>
      <c r="CB38" s="394">
        <f t="shared" si="61"/>
        <v>0</v>
      </c>
      <c r="CC38" s="366">
        <f t="shared" si="62"/>
        <v>0</v>
      </c>
      <c r="CD38" s="366">
        <f t="shared" si="63"/>
        <v>0</v>
      </c>
      <c r="CE38" s="394">
        <f t="shared" si="64"/>
        <v>1</v>
      </c>
      <c r="CF38" s="366">
        <f t="shared" si="65"/>
        <v>740.7</v>
      </c>
      <c r="CG38" s="366">
        <f t="shared" si="66"/>
        <v>74070000</v>
      </c>
      <c r="CH38" s="394">
        <f t="shared" si="67"/>
        <v>0</v>
      </c>
      <c r="CI38" s="366">
        <f t="shared" si="68"/>
        <v>0</v>
      </c>
      <c r="CJ38" s="366">
        <f t="shared" si="69"/>
        <v>0</v>
      </c>
      <c r="CK38" s="394">
        <f t="shared" si="70"/>
        <v>0</v>
      </c>
      <c r="CL38" s="366">
        <f t="shared" si="71"/>
        <v>0</v>
      </c>
      <c r="CM38" s="366">
        <f t="shared" si="72"/>
        <v>0</v>
      </c>
      <c r="CN38" s="394">
        <f t="shared" si="73"/>
        <v>0</v>
      </c>
      <c r="CO38" s="366">
        <f t="shared" si="74"/>
        <v>0</v>
      </c>
      <c r="CP38" s="366">
        <f t="shared" si="75"/>
        <v>0</v>
      </c>
      <c r="CQ38" s="394">
        <f t="shared" si="76"/>
        <v>0</v>
      </c>
      <c r="CR38" s="366">
        <f t="shared" si="77"/>
        <v>0</v>
      </c>
      <c r="CS38" s="366">
        <f t="shared" si="78"/>
        <v>0</v>
      </c>
      <c r="CT38" s="394">
        <f t="shared" si="79"/>
        <v>0</v>
      </c>
      <c r="CU38" s="366">
        <f t="shared" si="80"/>
        <v>0</v>
      </c>
      <c r="CV38" s="366">
        <f t="shared" si="81"/>
        <v>0</v>
      </c>
      <c r="CW38" s="429"/>
      <c r="CX38" s="429"/>
      <c r="CY38" s="429"/>
      <c r="CZ38" s="429"/>
      <c r="DA38" s="429"/>
      <c r="DB38" s="429"/>
      <c r="DC38" s="429"/>
      <c r="DD38" s="429"/>
      <c r="DE38" s="429"/>
      <c r="DF38" s="429"/>
      <c r="DG38" s="429"/>
      <c r="DH38" s="429"/>
      <c r="DI38" s="429"/>
      <c r="DJ38" s="429"/>
      <c r="DK38" s="429"/>
      <c r="DL38" s="429"/>
      <c r="DM38" s="429"/>
      <c r="DN38" s="429"/>
      <c r="DO38" s="429"/>
      <c r="DP38" s="429"/>
      <c r="DQ38" s="429"/>
      <c r="DR38" s="429"/>
      <c r="DS38" s="429"/>
      <c r="DT38" s="429"/>
      <c r="DU38" s="429"/>
      <c r="DV38" s="429"/>
      <c r="DW38" s="429"/>
      <c r="DX38" s="429"/>
      <c r="DY38" s="429"/>
      <c r="DZ38" s="429"/>
      <c r="EA38" s="429"/>
      <c r="EB38" s="429"/>
      <c r="EC38" s="429"/>
      <c r="ED38" s="429"/>
      <c r="EE38" s="429"/>
      <c r="EF38" s="429"/>
      <c r="EG38" s="429"/>
      <c r="EH38" s="429"/>
      <c r="EI38" s="429"/>
      <c r="EJ38" s="429"/>
      <c r="EK38" s="429"/>
      <c r="EL38" s="429"/>
      <c r="EM38" s="429"/>
      <c r="EN38" s="429"/>
      <c r="EO38" s="429"/>
      <c r="EP38" s="429"/>
      <c r="EQ38" s="429"/>
      <c r="ER38" s="429"/>
      <c r="ES38" s="429"/>
      <c r="ET38" s="429"/>
      <c r="EU38" s="429"/>
    </row>
    <row r="39" spans="1:151" x14ac:dyDescent="0.3">
      <c r="A39" s="165">
        <v>19</v>
      </c>
      <c r="B39" s="164" t="s">
        <v>22</v>
      </c>
      <c r="C39" s="8" t="s">
        <v>110</v>
      </c>
      <c r="D39" s="8" t="s">
        <v>111</v>
      </c>
      <c r="E39" s="25" t="s">
        <v>102</v>
      </c>
      <c r="F39" s="8" t="s">
        <v>18</v>
      </c>
      <c r="G39" s="8" t="s">
        <v>18</v>
      </c>
      <c r="H39" s="8"/>
      <c r="I39" s="7" t="s">
        <v>62</v>
      </c>
      <c r="J39" s="6" t="s">
        <v>83</v>
      </c>
      <c r="K39" s="11">
        <v>1006</v>
      </c>
      <c r="L39" s="12" t="s">
        <v>376</v>
      </c>
      <c r="M39" s="2" t="s">
        <v>392</v>
      </c>
      <c r="N39" s="7">
        <v>173.8</v>
      </c>
      <c r="O39" s="32">
        <f t="shared" si="4"/>
        <v>70000</v>
      </c>
      <c r="P39" s="350">
        <v>12166000</v>
      </c>
      <c r="Q39" s="394">
        <f t="shared" si="5"/>
        <v>0</v>
      </c>
      <c r="R39" s="395">
        <f t="shared" si="6"/>
        <v>0</v>
      </c>
      <c r="S39" s="395">
        <f t="shared" si="7"/>
        <v>0</v>
      </c>
      <c r="T39" s="394">
        <f t="shared" si="8"/>
        <v>1</v>
      </c>
      <c r="U39" s="395">
        <f t="shared" si="9"/>
        <v>173.8</v>
      </c>
      <c r="V39" s="395">
        <f t="shared" si="10"/>
        <v>12166000</v>
      </c>
      <c r="W39" s="394">
        <f t="shared" si="11"/>
        <v>0</v>
      </c>
      <c r="X39" s="396">
        <f t="shared" si="12"/>
        <v>0</v>
      </c>
      <c r="Y39" s="396">
        <f t="shared" si="13"/>
        <v>0</v>
      </c>
      <c r="Z39" s="394">
        <f t="shared" si="14"/>
        <v>0</v>
      </c>
      <c r="AA39" s="396">
        <f t="shared" si="15"/>
        <v>0</v>
      </c>
      <c r="AB39" s="396">
        <f t="shared" si="16"/>
        <v>0</v>
      </c>
      <c r="AC39" s="394">
        <f t="shared" si="17"/>
        <v>0</v>
      </c>
      <c r="AD39" s="396">
        <f t="shared" si="18"/>
        <v>0</v>
      </c>
      <c r="AE39" s="396">
        <f t="shared" si="19"/>
        <v>0</v>
      </c>
      <c r="AF39" s="389">
        <f t="shared" si="94"/>
        <v>173.8</v>
      </c>
      <c r="AG39" s="367">
        <f t="shared" si="95"/>
        <v>12166000</v>
      </c>
      <c r="AH39" s="367">
        <f t="shared" si="20"/>
        <v>1</v>
      </c>
      <c r="AI39" s="367">
        <f t="shared" si="96"/>
        <v>0</v>
      </c>
      <c r="AJ39" s="367">
        <f t="shared" si="97"/>
        <v>0</v>
      </c>
      <c r="AK39" s="372">
        <f t="shared" si="21"/>
        <v>0</v>
      </c>
      <c r="AL39" s="394">
        <f t="shared" si="22"/>
        <v>0</v>
      </c>
      <c r="AM39" s="395">
        <f t="shared" si="23"/>
        <v>0</v>
      </c>
      <c r="AN39" s="395">
        <f t="shared" si="24"/>
        <v>0</v>
      </c>
      <c r="AO39" s="394">
        <f t="shared" si="25"/>
        <v>0</v>
      </c>
      <c r="AP39" s="395">
        <f t="shared" si="26"/>
        <v>0</v>
      </c>
      <c r="AQ39" s="395">
        <f t="shared" si="27"/>
        <v>0</v>
      </c>
      <c r="AR39" s="394">
        <f t="shared" si="28"/>
        <v>1</v>
      </c>
      <c r="AS39" s="366">
        <f t="shared" si="29"/>
        <v>173.8</v>
      </c>
      <c r="AT39" s="366">
        <f t="shared" si="30"/>
        <v>12166000</v>
      </c>
      <c r="AU39" s="394">
        <f t="shared" si="31"/>
        <v>0</v>
      </c>
      <c r="AV39" s="395">
        <f t="shared" si="32"/>
        <v>0</v>
      </c>
      <c r="AW39" s="395">
        <f t="shared" si="33"/>
        <v>0</v>
      </c>
      <c r="AX39" s="394">
        <f t="shared" si="34"/>
        <v>1</v>
      </c>
      <c r="AY39" s="366">
        <f t="shared" si="35"/>
        <v>173.8</v>
      </c>
      <c r="AZ39" s="366">
        <f t="shared" si="36"/>
        <v>12166000</v>
      </c>
      <c r="BA39" s="394">
        <f t="shared" si="37"/>
        <v>0</v>
      </c>
      <c r="BB39" s="366">
        <f t="shared" si="85"/>
        <v>0</v>
      </c>
      <c r="BC39" s="366">
        <f t="shared" si="86"/>
        <v>0</v>
      </c>
      <c r="BD39" s="394">
        <f t="shared" si="82"/>
        <v>0</v>
      </c>
      <c r="BE39" s="366">
        <f t="shared" si="88"/>
        <v>0</v>
      </c>
      <c r="BF39" s="366">
        <f t="shared" si="89"/>
        <v>0</v>
      </c>
      <c r="BG39" s="394">
        <f t="shared" si="40"/>
        <v>0</v>
      </c>
      <c r="BH39" s="366">
        <f t="shared" si="91"/>
        <v>0</v>
      </c>
      <c r="BI39" s="366">
        <f t="shared" si="92"/>
        <v>0</v>
      </c>
      <c r="BJ39" s="394">
        <f t="shared" si="43"/>
        <v>0</v>
      </c>
      <c r="BK39" s="366">
        <f t="shared" si="44"/>
        <v>0</v>
      </c>
      <c r="BL39" s="366">
        <f t="shared" si="45"/>
        <v>0</v>
      </c>
      <c r="BM39" s="394">
        <f t="shared" si="46"/>
        <v>1</v>
      </c>
      <c r="BN39" s="366">
        <f t="shared" si="47"/>
        <v>173.8</v>
      </c>
      <c r="BO39" s="366">
        <f t="shared" si="48"/>
        <v>12166000</v>
      </c>
      <c r="BP39" s="394">
        <f t="shared" si="49"/>
        <v>0</v>
      </c>
      <c r="BQ39" s="366">
        <f t="shared" si="50"/>
        <v>0</v>
      </c>
      <c r="BR39" s="366">
        <f t="shared" si="51"/>
        <v>0</v>
      </c>
      <c r="BS39" s="394">
        <f t="shared" si="52"/>
        <v>0</v>
      </c>
      <c r="BT39" s="366">
        <f t="shared" si="53"/>
        <v>0</v>
      </c>
      <c r="BU39" s="366">
        <f t="shared" si="54"/>
        <v>0</v>
      </c>
      <c r="BV39" s="394">
        <f t="shared" si="55"/>
        <v>0</v>
      </c>
      <c r="BW39" s="366">
        <f t="shared" si="56"/>
        <v>0</v>
      </c>
      <c r="BX39" s="366">
        <f t="shared" si="57"/>
        <v>0</v>
      </c>
      <c r="BY39" s="394">
        <f t="shared" si="58"/>
        <v>0</v>
      </c>
      <c r="BZ39" s="366">
        <f t="shared" si="59"/>
        <v>0</v>
      </c>
      <c r="CA39" s="366">
        <f t="shared" si="60"/>
        <v>0</v>
      </c>
      <c r="CB39" s="394">
        <f t="shared" si="61"/>
        <v>0</v>
      </c>
      <c r="CC39" s="366">
        <f t="shared" si="62"/>
        <v>0</v>
      </c>
      <c r="CD39" s="366">
        <f t="shared" si="63"/>
        <v>0</v>
      </c>
      <c r="CE39" s="394">
        <f t="shared" si="64"/>
        <v>1</v>
      </c>
      <c r="CF39" s="366">
        <f t="shared" si="65"/>
        <v>173.8</v>
      </c>
      <c r="CG39" s="366">
        <f t="shared" si="66"/>
        <v>12166000</v>
      </c>
      <c r="CH39" s="394">
        <f t="shared" si="67"/>
        <v>0</v>
      </c>
      <c r="CI39" s="366">
        <f t="shared" si="68"/>
        <v>0</v>
      </c>
      <c r="CJ39" s="366">
        <f t="shared" si="69"/>
        <v>0</v>
      </c>
      <c r="CK39" s="394">
        <f t="shared" si="70"/>
        <v>0</v>
      </c>
      <c r="CL39" s="366">
        <f t="shared" si="71"/>
        <v>0</v>
      </c>
      <c r="CM39" s="366">
        <f t="shared" si="72"/>
        <v>0</v>
      </c>
      <c r="CN39" s="394">
        <f t="shared" si="73"/>
        <v>0</v>
      </c>
      <c r="CO39" s="366">
        <f t="shared" si="74"/>
        <v>0</v>
      </c>
      <c r="CP39" s="366">
        <f t="shared" si="75"/>
        <v>0</v>
      </c>
      <c r="CQ39" s="394">
        <f t="shared" si="76"/>
        <v>0</v>
      </c>
      <c r="CR39" s="366">
        <f t="shared" si="77"/>
        <v>0</v>
      </c>
      <c r="CS39" s="366">
        <f t="shared" si="78"/>
        <v>0</v>
      </c>
      <c r="CT39" s="394">
        <f t="shared" si="79"/>
        <v>0</v>
      </c>
      <c r="CU39" s="366">
        <f t="shared" si="80"/>
        <v>0</v>
      </c>
      <c r="CV39" s="366">
        <f t="shared" si="81"/>
        <v>0</v>
      </c>
      <c r="CW39" s="429"/>
      <c r="CX39" s="429"/>
      <c r="CY39" s="429"/>
      <c r="CZ39" s="429"/>
      <c r="DA39" s="429"/>
      <c r="DB39" s="429"/>
      <c r="DC39" s="429"/>
      <c r="DD39" s="429"/>
      <c r="DE39" s="429"/>
      <c r="DF39" s="429"/>
      <c r="DG39" s="429"/>
      <c r="DH39" s="429"/>
      <c r="DI39" s="429"/>
      <c r="DJ39" s="429"/>
      <c r="DK39" s="429"/>
      <c r="DL39" s="429"/>
      <c r="DM39" s="429"/>
      <c r="DN39" s="429"/>
      <c r="DO39" s="429"/>
      <c r="DP39" s="429"/>
      <c r="DQ39" s="429"/>
      <c r="DR39" s="429"/>
      <c r="DS39" s="429"/>
      <c r="DT39" s="429"/>
      <c r="DU39" s="429"/>
      <c r="DV39" s="429"/>
      <c r="DW39" s="429"/>
      <c r="DX39" s="429"/>
      <c r="DY39" s="429"/>
      <c r="DZ39" s="429"/>
      <c r="EA39" s="429"/>
      <c r="EB39" s="429"/>
      <c r="EC39" s="429"/>
      <c r="ED39" s="429"/>
      <c r="EE39" s="429"/>
      <c r="EF39" s="429"/>
      <c r="EG39" s="429"/>
      <c r="EH39" s="429"/>
      <c r="EI39" s="429"/>
      <c r="EJ39" s="429"/>
      <c r="EK39" s="429"/>
      <c r="EL39" s="429"/>
      <c r="EM39" s="429"/>
      <c r="EN39" s="429"/>
      <c r="EO39" s="429"/>
      <c r="EP39" s="429"/>
      <c r="EQ39" s="429"/>
      <c r="ER39" s="429"/>
      <c r="ES39" s="429"/>
      <c r="ET39" s="429"/>
      <c r="EU39" s="429"/>
    </row>
    <row r="40" spans="1:151" x14ac:dyDescent="0.3">
      <c r="A40" s="166">
        <v>20</v>
      </c>
      <c r="B40" s="164" t="s">
        <v>22</v>
      </c>
      <c r="C40" s="8" t="s">
        <v>110</v>
      </c>
      <c r="D40" s="8" t="s">
        <v>111</v>
      </c>
      <c r="E40" s="25" t="s">
        <v>102</v>
      </c>
      <c r="F40" s="8" t="s">
        <v>18</v>
      </c>
      <c r="G40" s="8" t="s">
        <v>18</v>
      </c>
      <c r="H40" s="8"/>
      <c r="I40" s="7" t="s">
        <v>62</v>
      </c>
      <c r="J40" s="6" t="s">
        <v>83</v>
      </c>
      <c r="K40" s="11">
        <v>1007</v>
      </c>
      <c r="L40" s="12" t="s">
        <v>376</v>
      </c>
      <c r="M40" s="2" t="s">
        <v>392</v>
      </c>
      <c r="N40" s="7">
        <v>191</v>
      </c>
      <c r="O40" s="32">
        <f t="shared" si="4"/>
        <v>70000</v>
      </c>
      <c r="P40" s="350">
        <v>13370000</v>
      </c>
      <c r="Q40" s="394">
        <f t="shared" si="5"/>
        <v>0</v>
      </c>
      <c r="R40" s="395">
        <f t="shared" si="6"/>
        <v>0</v>
      </c>
      <c r="S40" s="395">
        <f t="shared" si="7"/>
        <v>0</v>
      </c>
      <c r="T40" s="394">
        <f t="shared" si="8"/>
        <v>1</v>
      </c>
      <c r="U40" s="395">
        <f t="shared" si="9"/>
        <v>191</v>
      </c>
      <c r="V40" s="395">
        <f t="shared" si="10"/>
        <v>13370000</v>
      </c>
      <c r="W40" s="394">
        <f t="shared" si="11"/>
        <v>0</v>
      </c>
      <c r="X40" s="396">
        <f t="shared" si="12"/>
        <v>0</v>
      </c>
      <c r="Y40" s="396">
        <f t="shared" si="13"/>
        <v>0</v>
      </c>
      <c r="Z40" s="394">
        <f t="shared" si="14"/>
        <v>0</v>
      </c>
      <c r="AA40" s="396">
        <f t="shared" si="15"/>
        <v>0</v>
      </c>
      <c r="AB40" s="396">
        <f t="shared" si="16"/>
        <v>0</v>
      </c>
      <c r="AC40" s="394">
        <f t="shared" si="17"/>
        <v>0</v>
      </c>
      <c r="AD40" s="396">
        <f t="shared" si="18"/>
        <v>0</v>
      </c>
      <c r="AE40" s="396">
        <f t="shared" si="19"/>
        <v>0</v>
      </c>
      <c r="AF40" s="389">
        <f t="shared" si="94"/>
        <v>191</v>
      </c>
      <c r="AG40" s="367">
        <f t="shared" si="95"/>
        <v>13370000</v>
      </c>
      <c r="AH40" s="367">
        <f t="shared" si="20"/>
        <v>1</v>
      </c>
      <c r="AI40" s="367">
        <f t="shared" si="96"/>
        <v>0</v>
      </c>
      <c r="AJ40" s="367">
        <f t="shared" si="97"/>
        <v>0</v>
      </c>
      <c r="AK40" s="372">
        <f t="shared" si="21"/>
        <v>0</v>
      </c>
      <c r="AL40" s="394">
        <f t="shared" si="22"/>
        <v>0</v>
      </c>
      <c r="AM40" s="395">
        <f t="shared" si="23"/>
        <v>0</v>
      </c>
      <c r="AN40" s="395">
        <f t="shared" si="24"/>
        <v>0</v>
      </c>
      <c r="AO40" s="394">
        <f t="shared" si="25"/>
        <v>0</v>
      </c>
      <c r="AP40" s="395">
        <f t="shared" si="26"/>
        <v>0</v>
      </c>
      <c r="AQ40" s="395">
        <f t="shared" si="27"/>
        <v>0</v>
      </c>
      <c r="AR40" s="394">
        <f t="shared" si="28"/>
        <v>1</v>
      </c>
      <c r="AS40" s="366">
        <f t="shared" si="29"/>
        <v>191</v>
      </c>
      <c r="AT40" s="366">
        <f t="shared" si="30"/>
        <v>13370000</v>
      </c>
      <c r="AU40" s="394">
        <f t="shared" si="31"/>
        <v>0</v>
      </c>
      <c r="AV40" s="395">
        <f t="shared" si="32"/>
        <v>0</v>
      </c>
      <c r="AW40" s="395">
        <f t="shared" si="33"/>
        <v>0</v>
      </c>
      <c r="AX40" s="394">
        <f t="shared" si="34"/>
        <v>1</v>
      </c>
      <c r="AY40" s="366">
        <f t="shared" si="35"/>
        <v>191</v>
      </c>
      <c r="AZ40" s="366">
        <f t="shared" si="36"/>
        <v>13370000</v>
      </c>
      <c r="BA40" s="394">
        <f t="shared" si="37"/>
        <v>0</v>
      </c>
      <c r="BB40" s="366">
        <f t="shared" si="85"/>
        <v>0</v>
      </c>
      <c r="BC40" s="366">
        <f t="shared" si="86"/>
        <v>0</v>
      </c>
      <c r="BD40" s="394">
        <f t="shared" si="82"/>
        <v>0</v>
      </c>
      <c r="BE40" s="366">
        <f t="shared" si="88"/>
        <v>0</v>
      </c>
      <c r="BF40" s="366">
        <f t="shared" si="89"/>
        <v>0</v>
      </c>
      <c r="BG40" s="394">
        <f t="shared" si="40"/>
        <v>0</v>
      </c>
      <c r="BH40" s="366">
        <f t="shared" si="91"/>
        <v>0</v>
      </c>
      <c r="BI40" s="366">
        <f t="shared" si="92"/>
        <v>0</v>
      </c>
      <c r="BJ40" s="394">
        <f t="shared" si="43"/>
        <v>0</v>
      </c>
      <c r="BK40" s="366">
        <f t="shared" si="44"/>
        <v>0</v>
      </c>
      <c r="BL40" s="366">
        <f t="shared" si="45"/>
        <v>0</v>
      </c>
      <c r="BM40" s="394">
        <f t="shared" si="46"/>
        <v>1</v>
      </c>
      <c r="BN40" s="366">
        <f t="shared" si="47"/>
        <v>191</v>
      </c>
      <c r="BO40" s="366">
        <f t="shared" si="48"/>
        <v>13370000</v>
      </c>
      <c r="BP40" s="394">
        <f t="shared" si="49"/>
        <v>0</v>
      </c>
      <c r="BQ40" s="366">
        <f t="shared" si="50"/>
        <v>0</v>
      </c>
      <c r="BR40" s="366">
        <f t="shared" si="51"/>
        <v>0</v>
      </c>
      <c r="BS40" s="394">
        <f t="shared" si="52"/>
        <v>0</v>
      </c>
      <c r="BT40" s="366">
        <f t="shared" si="53"/>
        <v>0</v>
      </c>
      <c r="BU40" s="366">
        <f t="shared" si="54"/>
        <v>0</v>
      </c>
      <c r="BV40" s="394">
        <f t="shared" si="55"/>
        <v>0</v>
      </c>
      <c r="BW40" s="366">
        <f t="shared" si="56"/>
        <v>0</v>
      </c>
      <c r="BX40" s="366">
        <f t="shared" si="57"/>
        <v>0</v>
      </c>
      <c r="BY40" s="394">
        <f t="shared" si="58"/>
        <v>0</v>
      </c>
      <c r="BZ40" s="366">
        <f t="shared" si="59"/>
        <v>0</v>
      </c>
      <c r="CA40" s="366">
        <f t="shared" si="60"/>
        <v>0</v>
      </c>
      <c r="CB40" s="394">
        <f t="shared" si="61"/>
        <v>0</v>
      </c>
      <c r="CC40" s="366">
        <f t="shared" si="62"/>
        <v>0</v>
      </c>
      <c r="CD40" s="366">
        <f t="shared" si="63"/>
        <v>0</v>
      </c>
      <c r="CE40" s="394">
        <f t="shared" si="64"/>
        <v>1</v>
      </c>
      <c r="CF40" s="366">
        <f t="shared" si="65"/>
        <v>191</v>
      </c>
      <c r="CG40" s="366">
        <f t="shared" si="66"/>
        <v>13370000</v>
      </c>
      <c r="CH40" s="394">
        <f t="shared" si="67"/>
        <v>0</v>
      </c>
      <c r="CI40" s="366">
        <f t="shared" si="68"/>
        <v>0</v>
      </c>
      <c r="CJ40" s="366">
        <f t="shared" si="69"/>
        <v>0</v>
      </c>
      <c r="CK40" s="394">
        <f t="shared" si="70"/>
        <v>0</v>
      </c>
      <c r="CL40" s="366">
        <f t="shared" si="71"/>
        <v>0</v>
      </c>
      <c r="CM40" s="366">
        <f t="shared" si="72"/>
        <v>0</v>
      </c>
      <c r="CN40" s="394">
        <f t="shared" si="73"/>
        <v>0</v>
      </c>
      <c r="CO40" s="366">
        <f t="shared" si="74"/>
        <v>0</v>
      </c>
      <c r="CP40" s="366">
        <f t="shared" si="75"/>
        <v>0</v>
      </c>
      <c r="CQ40" s="394">
        <f t="shared" si="76"/>
        <v>0</v>
      </c>
      <c r="CR40" s="366">
        <f t="shared" si="77"/>
        <v>0</v>
      </c>
      <c r="CS40" s="366">
        <f t="shared" si="78"/>
        <v>0</v>
      </c>
      <c r="CT40" s="394">
        <f t="shared" si="79"/>
        <v>0</v>
      </c>
      <c r="CU40" s="366">
        <f t="shared" si="80"/>
        <v>0</v>
      </c>
      <c r="CV40" s="366">
        <f t="shared" si="81"/>
        <v>0</v>
      </c>
      <c r="CW40" s="429"/>
      <c r="CX40" s="429"/>
      <c r="CY40" s="429"/>
      <c r="CZ40" s="429"/>
      <c r="DA40" s="429"/>
      <c r="DB40" s="429"/>
      <c r="DC40" s="429"/>
      <c r="DD40" s="429"/>
      <c r="DE40" s="429"/>
      <c r="DF40" s="429"/>
      <c r="DG40" s="429"/>
      <c r="DH40" s="429"/>
      <c r="DI40" s="429"/>
      <c r="DJ40" s="429"/>
      <c r="DK40" s="429"/>
      <c r="DL40" s="429"/>
      <c r="DM40" s="429"/>
      <c r="DN40" s="429"/>
      <c r="DO40" s="429"/>
      <c r="DP40" s="429"/>
      <c r="DQ40" s="429"/>
      <c r="DR40" s="429"/>
      <c r="DS40" s="429"/>
      <c r="DT40" s="429"/>
      <c r="DU40" s="429"/>
      <c r="DV40" s="429"/>
      <c r="DW40" s="429"/>
      <c r="DX40" s="429"/>
      <c r="DY40" s="429"/>
      <c r="DZ40" s="429"/>
      <c r="EA40" s="429"/>
      <c r="EB40" s="429"/>
      <c r="EC40" s="429"/>
      <c r="ED40" s="429"/>
      <c r="EE40" s="429"/>
      <c r="EF40" s="429"/>
      <c r="EG40" s="429"/>
      <c r="EH40" s="429"/>
      <c r="EI40" s="429"/>
      <c r="EJ40" s="429"/>
      <c r="EK40" s="429"/>
      <c r="EL40" s="429"/>
      <c r="EM40" s="429"/>
      <c r="EN40" s="429"/>
      <c r="EO40" s="429"/>
      <c r="EP40" s="429"/>
      <c r="EQ40" s="429"/>
      <c r="ER40" s="429"/>
      <c r="ES40" s="429"/>
      <c r="ET40" s="429"/>
      <c r="EU40" s="429"/>
    </row>
    <row r="41" spans="1:151" x14ac:dyDescent="0.3">
      <c r="A41" s="166">
        <v>21</v>
      </c>
      <c r="B41" s="164" t="s">
        <v>22</v>
      </c>
      <c r="C41" s="8" t="s">
        <v>110</v>
      </c>
      <c r="D41" s="8" t="s">
        <v>111</v>
      </c>
      <c r="E41" s="25" t="s">
        <v>102</v>
      </c>
      <c r="F41" s="8" t="s">
        <v>18</v>
      </c>
      <c r="G41" s="8" t="s">
        <v>18</v>
      </c>
      <c r="H41" s="8"/>
      <c r="I41" s="7" t="s">
        <v>62</v>
      </c>
      <c r="J41" s="6" t="s">
        <v>83</v>
      </c>
      <c r="K41" s="11">
        <v>1010</v>
      </c>
      <c r="L41" s="12" t="s">
        <v>376</v>
      </c>
      <c r="M41" s="2" t="s">
        <v>392</v>
      </c>
      <c r="N41" s="7">
        <v>171.2</v>
      </c>
      <c r="O41" s="32">
        <f t="shared" si="4"/>
        <v>70000</v>
      </c>
      <c r="P41" s="350">
        <v>11984000</v>
      </c>
      <c r="Q41" s="394">
        <f t="shared" si="5"/>
        <v>0</v>
      </c>
      <c r="R41" s="395">
        <f t="shared" si="6"/>
        <v>0</v>
      </c>
      <c r="S41" s="395">
        <f t="shared" si="7"/>
        <v>0</v>
      </c>
      <c r="T41" s="394">
        <f t="shared" si="8"/>
        <v>1</v>
      </c>
      <c r="U41" s="395">
        <f t="shared" si="9"/>
        <v>171.2</v>
      </c>
      <c r="V41" s="395">
        <f t="shared" si="10"/>
        <v>11984000</v>
      </c>
      <c r="W41" s="394">
        <f t="shared" si="11"/>
        <v>0</v>
      </c>
      <c r="X41" s="396">
        <f t="shared" si="12"/>
        <v>0</v>
      </c>
      <c r="Y41" s="396">
        <f t="shared" si="13"/>
        <v>0</v>
      </c>
      <c r="Z41" s="394">
        <f t="shared" si="14"/>
        <v>0</v>
      </c>
      <c r="AA41" s="396">
        <f t="shared" si="15"/>
        <v>0</v>
      </c>
      <c r="AB41" s="396">
        <f t="shared" si="16"/>
        <v>0</v>
      </c>
      <c r="AC41" s="394">
        <f t="shared" si="17"/>
        <v>0</v>
      </c>
      <c r="AD41" s="396">
        <f t="shared" si="18"/>
        <v>0</v>
      </c>
      <c r="AE41" s="396">
        <f t="shared" si="19"/>
        <v>0</v>
      </c>
      <c r="AF41" s="389">
        <f t="shared" si="94"/>
        <v>171.2</v>
      </c>
      <c r="AG41" s="367">
        <f t="shared" si="95"/>
        <v>11984000</v>
      </c>
      <c r="AH41" s="367">
        <f t="shared" si="20"/>
        <v>1</v>
      </c>
      <c r="AI41" s="367">
        <f t="shared" si="96"/>
        <v>0</v>
      </c>
      <c r="AJ41" s="367">
        <f t="shared" si="97"/>
        <v>0</v>
      </c>
      <c r="AK41" s="372">
        <f t="shared" si="21"/>
        <v>0</v>
      </c>
      <c r="AL41" s="394">
        <f t="shared" si="22"/>
        <v>0</v>
      </c>
      <c r="AM41" s="395">
        <f t="shared" si="23"/>
        <v>0</v>
      </c>
      <c r="AN41" s="395">
        <f t="shared" si="24"/>
        <v>0</v>
      </c>
      <c r="AO41" s="394">
        <f t="shared" si="25"/>
        <v>0</v>
      </c>
      <c r="AP41" s="395">
        <f t="shared" si="26"/>
        <v>0</v>
      </c>
      <c r="AQ41" s="395">
        <f t="shared" si="27"/>
        <v>0</v>
      </c>
      <c r="AR41" s="394">
        <f t="shared" si="28"/>
        <v>1</v>
      </c>
      <c r="AS41" s="366">
        <f t="shared" si="29"/>
        <v>171.2</v>
      </c>
      <c r="AT41" s="366">
        <f t="shared" si="30"/>
        <v>11984000</v>
      </c>
      <c r="AU41" s="394">
        <f t="shared" si="31"/>
        <v>0</v>
      </c>
      <c r="AV41" s="395">
        <f t="shared" si="32"/>
        <v>0</v>
      </c>
      <c r="AW41" s="395">
        <f t="shared" si="33"/>
        <v>0</v>
      </c>
      <c r="AX41" s="394">
        <f t="shared" si="34"/>
        <v>1</v>
      </c>
      <c r="AY41" s="366">
        <f t="shared" si="35"/>
        <v>171.2</v>
      </c>
      <c r="AZ41" s="366">
        <f t="shared" si="36"/>
        <v>11984000</v>
      </c>
      <c r="BA41" s="394">
        <f t="shared" si="37"/>
        <v>0</v>
      </c>
      <c r="BB41" s="366">
        <f t="shared" si="85"/>
        <v>0</v>
      </c>
      <c r="BC41" s="366">
        <f t="shared" si="86"/>
        <v>0</v>
      </c>
      <c r="BD41" s="394">
        <f t="shared" si="82"/>
        <v>0</v>
      </c>
      <c r="BE41" s="366">
        <f t="shared" si="88"/>
        <v>0</v>
      </c>
      <c r="BF41" s="366">
        <f t="shared" si="89"/>
        <v>0</v>
      </c>
      <c r="BG41" s="394">
        <f t="shared" si="40"/>
        <v>0</v>
      </c>
      <c r="BH41" s="366">
        <f t="shared" si="91"/>
        <v>0</v>
      </c>
      <c r="BI41" s="366">
        <f t="shared" si="92"/>
        <v>0</v>
      </c>
      <c r="BJ41" s="394">
        <f t="shared" si="43"/>
        <v>0</v>
      </c>
      <c r="BK41" s="366">
        <f t="shared" si="44"/>
        <v>0</v>
      </c>
      <c r="BL41" s="366">
        <f t="shared" si="45"/>
        <v>0</v>
      </c>
      <c r="BM41" s="394">
        <f t="shared" si="46"/>
        <v>1</v>
      </c>
      <c r="BN41" s="366">
        <f t="shared" si="47"/>
        <v>171.2</v>
      </c>
      <c r="BO41" s="366">
        <f t="shared" si="48"/>
        <v>11984000</v>
      </c>
      <c r="BP41" s="394">
        <f t="shared" si="49"/>
        <v>0</v>
      </c>
      <c r="BQ41" s="366">
        <f t="shared" si="50"/>
        <v>0</v>
      </c>
      <c r="BR41" s="366">
        <f t="shared" si="51"/>
        <v>0</v>
      </c>
      <c r="BS41" s="394">
        <f t="shared" si="52"/>
        <v>0</v>
      </c>
      <c r="BT41" s="366">
        <f t="shared" si="53"/>
        <v>0</v>
      </c>
      <c r="BU41" s="366">
        <f t="shared" si="54"/>
        <v>0</v>
      </c>
      <c r="BV41" s="394">
        <f t="shared" si="55"/>
        <v>0</v>
      </c>
      <c r="BW41" s="366">
        <f t="shared" si="56"/>
        <v>0</v>
      </c>
      <c r="BX41" s="366">
        <f t="shared" si="57"/>
        <v>0</v>
      </c>
      <c r="BY41" s="394">
        <f t="shared" si="58"/>
        <v>0</v>
      </c>
      <c r="BZ41" s="366">
        <f t="shared" si="59"/>
        <v>0</v>
      </c>
      <c r="CA41" s="366">
        <f t="shared" si="60"/>
        <v>0</v>
      </c>
      <c r="CB41" s="394">
        <f t="shared" si="61"/>
        <v>0</v>
      </c>
      <c r="CC41" s="366">
        <f t="shared" si="62"/>
        <v>0</v>
      </c>
      <c r="CD41" s="366">
        <f t="shared" si="63"/>
        <v>0</v>
      </c>
      <c r="CE41" s="394">
        <f t="shared" si="64"/>
        <v>1</v>
      </c>
      <c r="CF41" s="366">
        <f t="shared" si="65"/>
        <v>171.2</v>
      </c>
      <c r="CG41" s="366">
        <f t="shared" si="66"/>
        <v>11984000</v>
      </c>
      <c r="CH41" s="394">
        <f t="shared" si="67"/>
        <v>0</v>
      </c>
      <c r="CI41" s="366">
        <f t="shared" si="68"/>
        <v>0</v>
      </c>
      <c r="CJ41" s="366">
        <f t="shared" si="69"/>
        <v>0</v>
      </c>
      <c r="CK41" s="394">
        <f t="shared" si="70"/>
        <v>0</v>
      </c>
      <c r="CL41" s="366">
        <f t="shared" si="71"/>
        <v>0</v>
      </c>
      <c r="CM41" s="366">
        <f t="shared" si="72"/>
        <v>0</v>
      </c>
      <c r="CN41" s="394">
        <f t="shared" si="73"/>
        <v>0</v>
      </c>
      <c r="CO41" s="366">
        <f t="shared" si="74"/>
        <v>0</v>
      </c>
      <c r="CP41" s="366">
        <f t="shared" si="75"/>
        <v>0</v>
      </c>
      <c r="CQ41" s="394">
        <f t="shared" si="76"/>
        <v>0</v>
      </c>
      <c r="CR41" s="366">
        <f t="shared" si="77"/>
        <v>0</v>
      </c>
      <c r="CS41" s="366">
        <f t="shared" si="78"/>
        <v>0</v>
      </c>
      <c r="CT41" s="394">
        <f t="shared" si="79"/>
        <v>0</v>
      </c>
      <c r="CU41" s="366">
        <f t="shared" si="80"/>
        <v>0</v>
      </c>
      <c r="CV41" s="366">
        <f t="shared" si="81"/>
        <v>0</v>
      </c>
      <c r="CW41" s="429"/>
      <c r="CX41" s="429"/>
      <c r="CY41" s="429"/>
      <c r="CZ41" s="429"/>
      <c r="DA41" s="429"/>
      <c r="DB41" s="429"/>
      <c r="DC41" s="429"/>
      <c r="DD41" s="429"/>
      <c r="DE41" s="429"/>
      <c r="DF41" s="429"/>
      <c r="DG41" s="429"/>
      <c r="DH41" s="429"/>
      <c r="DI41" s="429"/>
      <c r="DJ41" s="429"/>
      <c r="DK41" s="429"/>
      <c r="DL41" s="429"/>
      <c r="DM41" s="429"/>
      <c r="DN41" s="429"/>
      <c r="DO41" s="429"/>
      <c r="DP41" s="429"/>
      <c r="DQ41" s="429"/>
      <c r="DR41" s="429"/>
      <c r="DS41" s="429"/>
      <c r="DT41" s="429"/>
      <c r="DU41" s="429"/>
      <c r="DV41" s="429"/>
      <c r="DW41" s="429"/>
      <c r="DX41" s="429"/>
      <c r="DY41" s="429"/>
      <c r="DZ41" s="429"/>
      <c r="EA41" s="429"/>
      <c r="EB41" s="429"/>
      <c r="EC41" s="429"/>
      <c r="ED41" s="429"/>
      <c r="EE41" s="429"/>
      <c r="EF41" s="429"/>
      <c r="EG41" s="429"/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</row>
    <row r="42" spans="1:151" x14ac:dyDescent="0.3">
      <c r="A42" s="165">
        <v>22</v>
      </c>
      <c r="B42" s="164" t="s">
        <v>22</v>
      </c>
      <c r="C42" s="8" t="s">
        <v>110</v>
      </c>
      <c r="D42" s="8" t="s">
        <v>111</v>
      </c>
      <c r="E42" s="25" t="s">
        <v>102</v>
      </c>
      <c r="F42" s="8" t="s">
        <v>18</v>
      </c>
      <c r="G42" s="8" t="s">
        <v>18</v>
      </c>
      <c r="H42" s="8"/>
      <c r="I42" s="7" t="s">
        <v>62</v>
      </c>
      <c r="J42" s="6" t="s">
        <v>83</v>
      </c>
      <c r="K42" s="11">
        <v>1011</v>
      </c>
      <c r="L42" s="12" t="s">
        <v>376</v>
      </c>
      <c r="M42" s="2" t="s">
        <v>392</v>
      </c>
      <c r="N42" s="7">
        <v>191.4</v>
      </c>
      <c r="O42" s="32">
        <f t="shared" si="4"/>
        <v>70000</v>
      </c>
      <c r="P42" s="350">
        <v>13398000</v>
      </c>
      <c r="Q42" s="394">
        <f t="shared" si="5"/>
        <v>0</v>
      </c>
      <c r="R42" s="395">
        <f t="shared" si="6"/>
        <v>0</v>
      </c>
      <c r="S42" s="395">
        <f t="shared" si="7"/>
        <v>0</v>
      </c>
      <c r="T42" s="394">
        <f t="shared" si="8"/>
        <v>1</v>
      </c>
      <c r="U42" s="395">
        <f t="shared" si="9"/>
        <v>191.4</v>
      </c>
      <c r="V42" s="395">
        <f t="shared" si="10"/>
        <v>13398000</v>
      </c>
      <c r="W42" s="394">
        <f t="shared" si="11"/>
        <v>0</v>
      </c>
      <c r="X42" s="396">
        <f t="shared" si="12"/>
        <v>0</v>
      </c>
      <c r="Y42" s="396">
        <f t="shared" si="13"/>
        <v>0</v>
      </c>
      <c r="Z42" s="394">
        <f t="shared" si="14"/>
        <v>0</v>
      </c>
      <c r="AA42" s="396">
        <f t="shared" si="15"/>
        <v>0</v>
      </c>
      <c r="AB42" s="396">
        <f t="shared" si="16"/>
        <v>0</v>
      </c>
      <c r="AC42" s="394">
        <f t="shared" si="17"/>
        <v>0</v>
      </c>
      <c r="AD42" s="396">
        <f t="shared" si="18"/>
        <v>0</v>
      </c>
      <c r="AE42" s="396">
        <f t="shared" si="19"/>
        <v>0</v>
      </c>
      <c r="AF42" s="389">
        <f t="shared" si="94"/>
        <v>191.4</v>
      </c>
      <c r="AG42" s="367">
        <f t="shared" si="95"/>
        <v>13398000</v>
      </c>
      <c r="AH42" s="367">
        <f t="shared" si="20"/>
        <v>1</v>
      </c>
      <c r="AI42" s="367">
        <f t="shared" si="96"/>
        <v>0</v>
      </c>
      <c r="AJ42" s="367">
        <f t="shared" si="97"/>
        <v>0</v>
      </c>
      <c r="AK42" s="372">
        <f t="shared" si="21"/>
        <v>0</v>
      </c>
      <c r="AL42" s="394">
        <f t="shared" si="22"/>
        <v>0</v>
      </c>
      <c r="AM42" s="395">
        <f t="shared" si="23"/>
        <v>0</v>
      </c>
      <c r="AN42" s="395">
        <f t="shared" si="24"/>
        <v>0</v>
      </c>
      <c r="AO42" s="394">
        <f t="shared" si="25"/>
        <v>0</v>
      </c>
      <c r="AP42" s="395">
        <f t="shared" si="26"/>
        <v>0</v>
      </c>
      <c r="AQ42" s="395">
        <f t="shared" si="27"/>
        <v>0</v>
      </c>
      <c r="AR42" s="394">
        <f t="shared" si="28"/>
        <v>1</v>
      </c>
      <c r="AS42" s="366">
        <f t="shared" si="29"/>
        <v>191.4</v>
      </c>
      <c r="AT42" s="366">
        <f t="shared" si="30"/>
        <v>13398000</v>
      </c>
      <c r="AU42" s="394">
        <f t="shared" si="31"/>
        <v>0</v>
      </c>
      <c r="AV42" s="395">
        <f t="shared" si="32"/>
        <v>0</v>
      </c>
      <c r="AW42" s="395">
        <f t="shared" si="33"/>
        <v>0</v>
      </c>
      <c r="AX42" s="394">
        <f t="shared" si="34"/>
        <v>1</v>
      </c>
      <c r="AY42" s="366">
        <f t="shared" si="35"/>
        <v>191.4</v>
      </c>
      <c r="AZ42" s="366">
        <f t="shared" si="36"/>
        <v>13398000</v>
      </c>
      <c r="BA42" s="394">
        <f t="shared" si="37"/>
        <v>0</v>
      </c>
      <c r="BB42" s="366">
        <f t="shared" si="85"/>
        <v>0</v>
      </c>
      <c r="BC42" s="366">
        <f t="shared" si="86"/>
        <v>0</v>
      </c>
      <c r="BD42" s="394">
        <f t="shared" si="82"/>
        <v>0</v>
      </c>
      <c r="BE42" s="366">
        <f t="shared" si="88"/>
        <v>0</v>
      </c>
      <c r="BF42" s="366">
        <f t="shared" si="89"/>
        <v>0</v>
      </c>
      <c r="BG42" s="394">
        <f t="shared" si="40"/>
        <v>0</v>
      </c>
      <c r="BH42" s="366">
        <f t="shared" si="91"/>
        <v>0</v>
      </c>
      <c r="BI42" s="366">
        <f t="shared" si="92"/>
        <v>0</v>
      </c>
      <c r="BJ42" s="394">
        <f t="shared" si="43"/>
        <v>0</v>
      </c>
      <c r="BK42" s="366">
        <f t="shared" si="44"/>
        <v>0</v>
      </c>
      <c r="BL42" s="366">
        <f t="shared" si="45"/>
        <v>0</v>
      </c>
      <c r="BM42" s="394">
        <f t="shared" si="46"/>
        <v>1</v>
      </c>
      <c r="BN42" s="366">
        <f t="shared" si="47"/>
        <v>191.4</v>
      </c>
      <c r="BO42" s="366">
        <f t="shared" si="48"/>
        <v>13398000</v>
      </c>
      <c r="BP42" s="394">
        <f t="shared" si="49"/>
        <v>0</v>
      </c>
      <c r="BQ42" s="366">
        <f t="shared" si="50"/>
        <v>0</v>
      </c>
      <c r="BR42" s="366">
        <f t="shared" si="51"/>
        <v>0</v>
      </c>
      <c r="BS42" s="394">
        <f t="shared" si="52"/>
        <v>0</v>
      </c>
      <c r="BT42" s="366">
        <f t="shared" si="53"/>
        <v>0</v>
      </c>
      <c r="BU42" s="366">
        <f t="shared" si="54"/>
        <v>0</v>
      </c>
      <c r="BV42" s="394">
        <f t="shared" si="55"/>
        <v>0</v>
      </c>
      <c r="BW42" s="366">
        <f t="shared" si="56"/>
        <v>0</v>
      </c>
      <c r="BX42" s="366">
        <f t="shared" si="57"/>
        <v>0</v>
      </c>
      <c r="BY42" s="394">
        <f t="shared" si="58"/>
        <v>0</v>
      </c>
      <c r="BZ42" s="366">
        <f t="shared" si="59"/>
        <v>0</v>
      </c>
      <c r="CA42" s="366">
        <f t="shared" si="60"/>
        <v>0</v>
      </c>
      <c r="CB42" s="394">
        <f t="shared" si="61"/>
        <v>0</v>
      </c>
      <c r="CC42" s="366">
        <f t="shared" si="62"/>
        <v>0</v>
      </c>
      <c r="CD42" s="366">
        <f t="shared" si="63"/>
        <v>0</v>
      </c>
      <c r="CE42" s="394">
        <f t="shared" si="64"/>
        <v>1</v>
      </c>
      <c r="CF42" s="366">
        <f t="shared" si="65"/>
        <v>191.4</v>
      </c>
      <c r="CG42" s="366">
        <f t="shared" si="66"/>
        <v>13398000</v>
      </c>
      <c r="CH42" s="394">
        <f t="shared" si="67"/>
        <v>0</v>
      </c>
      <c r="CI42" s="366">
        <f t="shared" si="68"/>
        <v>0</v>
      </c>
      <c r="CJ42" s="366">
        <f t="shared" si="69"/>
        <v>0</v>
      </c>
      <c r="CK42" s="394">
        <f t="shared" si="70"/>
        <v>0</v>
      </c>
      <c r="CL42" s="366">
        <f t="shared" si="71"/>
        <v>0</v>
      </c>
      <c r="CM42" s="366">
        <f t="shared" si="72"/>
        <v>0</v>
      </c>
      <c r="CN42" s="394">
        <f t="shared" si="73"/>
        <v>0</v>
      </c>
      <c r="CO42" s="366">
        <f t="shared" si="74"/>
        <v>0</v>
      </c>
      <c r="CP42" s="366">
        <f t="shared" si="75"/>
        <v>0</v>
      </c>
      <c r="CQ42" s="394">
        <f t="shared" si="76"/>
        <v>0</v>
      </c>
      <c r="CR42" s="366">
        <f t="shared" si="77"/>
        <v>0</v>
      </c>
      <c r="CS42" s="366">
        <f t="shared" si="78"/>
        <v>0</v>
      </c>
      <c r="CT42" s="394">
        <f t="shared" si="79"/>
        <v>0</v>
      </c>
      <c r="CU42" s="366">
        <f t="shared" si="80"/>
        <v>0</v>
      </c>
      <c r="CV42" s="366">
        <f t="shared" si="81"/>
        <v>0</v>
      </c>
      <c r="CW42" s="429"/>
      <c r="CX42" s="429"/>
      <c r="CY42" s="429"/>
      <c r="CZ42" s="429"/>
      <c r="DA42" s="429"/>
      <c r="DB42" s="429"/>
      <c r="DC42" s="429"/>
      <c r="DD42" s="429"/>
      <c r="DE42" s="429"/>
      <c r="DF42" s="429"/>
      <c r="DG42" s="429"/>
      <c r="DH42" s="429"/>
      <c r="DI42" s="429"/>
      <c r="DJ42" s="429"/>
      <c r="DK42" s="429"/>
      <c r="DL42" s="429"/>
      <c r="DM42" s="429"/>
      <c r="DN42" s="429"/>
      <c r="DO42" s="429"/>
      <c r="DP42" s="429"/>
      <c r="DQ42" s="429"/>
      <c r="DR42" s="429"/>
      <c r="DS42" s="429"/>
      <c r="DT42" s="429"/>
      <c r="DU42" s="429"/>
      <c r="DV42" s="429"/>
      <c r="DW42" s="429"/>
      <c r="DX42" s="429"/>
      <c r="DY42" s="429"/>
      <c r="DZ42" s="429"/>
      <c r="EA42" s="429"/>
      <c r="EB42" s="429"/>
      <c r="EC42" s="429"/>
      <c r="ED42" s="429"/>
      <c r="EE42" s="429"/>
      <c r="EF42" s="429"/>
      <c r="EG42" s="429"/>
      <c r="EH42" s="429"/>
      <c r="EI42" s="429"/>
      <c r="EJ42" s="429"/>
      <c r="EK42" s="429"/>
      <c r="EL42" s="429"/>
      <c r="EM42" s="429"/>
      <c r="EN42" s="429"/>
      <c r="EO42" s="429"/>
      <c r="EP42" s="429"/>
      <c r="EQ42" s="429"/>
      <c r="ER42" s="429"/>
      <c r="ES42" s="429"/>
      <c r="ET42" s="429"/>
      <c r="EU42" s="429"/>
    </row>
    <row r="43" spans="1:151" x14ac:dyDescent="0.3">
      <c r="A43" s="166">
        <v>23</v>
      </c>
      <c r="B43" s="164" t="s">
        <v>22</v>
      </c>
      <c r="C43" s="8" t="s">
        <v>207</v>
      </c>
      <c r="D43" s="8" t="s">
        <v>112</v>
      </c>
      <c r="E43" s="8" t="s">
        <v>113</v>
      </c>
      <c r="F43" s="8" t="s">
        <v>415</v>
      </c>
      <c r="G43" s="27" t="s">
        <v>94</v>
      </c>
      <c r="H43" s="10" t="s">
        <v>345</v>
      </c>
      <c r="I43" s="7">
        <v>2019</v>
      </c>
      <c r="J43" s="22" t="s">
        <v>84</v>
      </c>
      <c r="K43" s="11">
        <v>1003</v>
      </c>
      <c r="L43" s="12" t="s">
        <v>375</v>
      </c>
      <c r="M43" s="8" t="s">
        <v>17</v>
      </c>
      <c r="N43" s="7">
        <v>140.94999999999999</v>
      </c>
      <c r="O43" s="32">
        <f t="shared" si="4"/>
        <v>65000.000000000007</v>
      </c>
      <c r="P43" s="350">
        <v>9161750</v>
      </c>
      <c r="Q43" s="394">
        <f t="shared" si="5"/>
        <v>0</v>
      </c>
      <c r="R43" s="395">
        <f t="shared" si="6"/>
        <v>0</v>
      </c>
      <c r="S43" s="395">
        <f t="shared" si="7"/>
        <v>0</v>
      </c>
      <c r="T43" s="394">
        <f t="shared" si="8"/>
        <v>0</v>
      </c>
      <c r="U43" s="395">
        <f t="shared" si="9"/>
        <v>0</v>
      </c>
      <c r="V43" s="395">
        <f t="shared" si="10"/>
        <v>0</v>
      </c>
      <c r="W43" s="394">
        <f t="shared" si="11"/>
        <v>1</v>
      </c>
      <c r="X43" s="396">
        <f t="shared" si="12"/>
        <v>140.94999999999999</v>
      </c>
      <c r="Y43" s="396">
        <f t="shared" si="13"/>
        <v>9161750</v>
      </c>
      <c r="Z43" s="394">
        <f t="shared" si="14"/>
        <v>0</v>
      </c>
      <c r="AA43" s="396">
        <f t="shared" si="15"/>
        <v>0</v>
      </c>
      <c r="AB43" s="396">
        <f t="shared" si="16"/>
        <v>0</v>
      </c>
      <c r="AC43" s="394">
        <f t="shared" si="17"/>
        <v>0</v>
      </c>
      <c r="AD43" s="396">
        <f t="shared" si="18"/>
        <v>0</v>
      </c>
      <c r="AE43" s="396">
        <f t="shared" si="19"/>
        <v>0</v>
      </c>
      <c r="AF43" s="389">
        <f t="shared" si="94"/>
        <v>0</v>
      </c>
      <c r="AG43" s="367">
        <f t="shared" si="95"/>
        <v>0</v>
      </c>
      <c r="AH43" s="367">
        <f t="shared" si="20"/>
        <v>0</v>
      </c>
      <c r="AI43" s="367">
        <f t="shared" si="96"/>
        <v>140.94999999999999</v>
      </c>
      <c r="AJ43" s="367">
        <f t="shared" si="97"/>
        <v>9161750</v>
      </c>
      <c r="AK43" s="372">
        <f t="shared" si="21"/>
        <v>1</v>
      </c>
      <c r="AL43" s="394">
        <f t="shared" si="22"/>
        <v>0</v>
      </c>
      <c r="AM43" s="395">
        <f t="shared" si="23"/>
        <v>0</v>
      </c>
      <c r="AN43" s="395">
        <f t="shared" si="24"/>
        <v>0</v>
      </c>
      <c r="AO43" s="394">
        <f t="shared" si="25"/>
        <v>1</v>
      </c>
      <c r="AP43" s="395">
        <f t="shared" si="26"/>
        <v>140.94999999999999</v>
      </c>
      <c r="AQ43" s="395">
        <f t="shared" si="27"/>
        <v>9161750</v>
      </c>
      <c r="AR43" s="394">
        <f t="shared" si="28"/>
        <v>0</v>
      </c>
      <c r="AS43" s="366">
        <f t="shared" si="29"/>
        <v>0</v>
      </c>
      <c r="AT43" s="366">
        <f t="shared" si="30"/>
        <v>0</v>
      </c>
      <c r="AU43" s="394">
        <f t="shared" si="31"/>
        <v>1</v>
      </c>
      <c r="AV43" s="395">
        <f t="shared" si="32"/>
        <v>140.94999999999999</v>
      </c>
      <c r="AW43" s="395">
        <f t="shared" si="33"/>
        <v>9161750</v>
      </c>
      <c r="AX43" s="394">
        <f t="shared" si="34"/>
        <v>0</v>
      </c>
      <c r="AY43" s="366">
        <f t="shared" si="35"/>
        <v>0</v>
      </c>
      <c r="AZ43" s="366">
        <f t="shared" si="36"/>
        <v>0</v>
      </c>
      <c r="BA43" s="394">
        <f t="shared" si="37"/>
        <v>0</v>
      </c>
      <c r="BB43" s="366">
        <f t="shared" si="85"/>
        <v>0</v>
      </c>
      <c r="BC43" s="366">
        <f t="shared" si="86"/>
        <v>0</v>
      </c>
      <c r="BD43" s="394">
        <f t="shared" si="82"/>
        <v>0</v>
      </c>
      <c r="BE43" s="366">
        <f t="shared" si="88"/>
        <v>0</v>
      </c>
      <c r="BF43" s="366">
        <f t="shared" si="89"/>
        <v>0</v>
      </c>
      <c r="BG43" s="394">
        <f t="shared" si="40"/>
        <v>0</v>
      </c>
      <c r="BH43" s="366">
        <f t="shared" si="91"/>
        <v>0</v>
      </c>
      <c r="BI43" s="366">
        <f t="shared" si="92"/>
        <v>0</v>
      </c>
      <c r="BJ43" s="394">
        <f t="shared" si="43"/>
        <v>0</v>
      </c>
      <c r="BK43" s="366">
        <f t="shared" si="44"/>
        <v>0</v>
      </c>
      <c r="BL43" s="366">
        <f t="shared" si="45"/>
        <v>0</v>
      </c>
      <c r="BM43" s="394">
        <f t="shared" si="46"/>
        <v>0</v>
      </c>
      <c r="BN43" s="366">
        <f t="shared" si="47"/>
        <v>0</v>
      </c>
      <c r="BO43" s="366">
        <f t="shared" si="48"/>
        <v>0</v>
      </c>
      <c r="BP43" s="394">
        <f t="shared" si="49"/>
        <v>1</v>
      </c>
      <c r="BQ43" s="366">
        <f t="shared" si="50"/>
        <v>140.94999999999999</v>
      </c>
      <c r="BR43" s="366">
        <f t="shared" si="51"/>
        <v>9161750</v>
      </c>
      <c r="BS43" s="394">
        <f t="shared" si="52"/>
        <v>0</v>
      </c>
      <c r="BT43" s="366">
        <f t="shared" si="53"/>
        <v>0</v>
      </c>
      <c r="BU43" s="366">
        <f t="shared" si="54"/>
        <v>0</v>
      </c>
      <c r="BV43" s="394">
        <f t="shared" si="55"/>
        <v>0</v>
      </c>
      <c r="BW43" s="366">
        <f t="shared" si="56"/>
        <v>0</v>
      </c>
      <c r="BX43" s="366">
        <f t="shared" si="57"/>
        <v>0</v>
      </c>
      <c r="BY43" s="394">
        <f t="shared" si="58"/>
        <v>0</v>
      </c>
      <c r="BZ43" s="366">
        <f t="shared" si="59"/>
        <v>0</v>
      </c>
      <c r="CA43" s="366">
        <f t="shared" si="60"/>
        <v>0</v>
      </c>
      <c r="CB43" s="394">
        <f t="shared" si="61"/>
        <v>0</v>
      </c>
      <c r="CC43" s="366">
        <f t="shared" si="62"/>
        <v>0</v>
      </c>
      <c r="CD43" s="366">
        <f t="shared" si="63"/>
        <v>0</v>
      </c>
      <c r="CE43" s="394">
        <f t="shared" si="64"/>
        <v>0</v>
      </c>
      <c r="CF43" s="366">
        <f t="shared" si="65"/>
        <v>0</v>
      </c>
      <c r="CG43" s="366">
        <f t="shared" si="66"/>
        <v>0</v>
      </c>
      <c r="CH43" s="394">
        <f t="shared" si="67"/>
        <v>1</v>
      </c>
      <c r="CI43" s="366">
        <f t="shared" si="68"/>
        <v>140.94999999999999</v>
      </c>
      <c r="CJ43" s="366">
        <f t="shared" si="69"/>
        <v>9161750</v>
      </c>
      <c r="CK43" s="394">
        <f t="shared" si="70"/>
        <v>0</v>
      </c>
      <c r="CL43" s="366">
        <f t="shared" si="71"/>
        <v>0</v>
      </c>
      <c r="CM43" s="366">
        <f t="shared" si="72"/>
        <v>0</v>
      </c>
      <c r="CN43" s="394">
        <f t="shared" si="73"/>
        <v>0</v>
      </c>
      <c r="CO43" s="366">
        <f t="shared" si="74"/>
        <v>0</v>
      </c>
      <c r="CP43" s="366">
        <f t="shared" si="75"/>
        <v>0</v>
      </c>
      <c r="CQ43" s="394">
        <f t="shared" si="76"/>
        <v>0</v>
      </c>
      <c r="CR43" s="366">
        <f t="shared" si="77"/>
        <v>0</v>
      </c>
      <c r="CS43" s="366">
        <f t="shared" si="78"/>
        <v>0</v>
      </c>
      <c r="CT43" s="394">
        <f t="shared" si="79"/>
        <v>0</v>
      </c>
      <c r="CU43" s="366">
        <f t="shared" si="80"/>
        <v>0</v>
      </c>
      <c r="CV43" s="366">
        <f t="shared" si="81"/>
        <v>0</v>
      </c>
      <c r="CW43" s="429"/>
      <c r="CX43" s="429"/>
      <c r="CY43" s="429"/>
      <c r="CZ43" s="429"/>
      <c r="DA43" s="429"/>
      <c r="DB43" s="429"/>
      <c r="DC43" s="429"/>
      <c r="DD43" s="429"/>
      <c r="DE43" s="429"/>
      <c r="DF43" s="429"/>
      <c r="DG43" s="429"/>
      <c r="DH43" s="429"/>
      <c r="DI43" s="429"/>
      <c r="DJ43" s="429"/>
      <c r="DK43" s="429"/>
      <c r="DL43" s="429"/>
      <c r="DM43" s="429"/>
      <c r="DN43" s="429"/>
      <c r="DO43" s="429"/>
      <c r="DP43" s="429"/>
      <c r="DQ43" s="429"/>
      <c r="DR43" s="429"/>
      <c r="DS43" s="429"/>
      <c r="DT43" s="429"/>
      <c r="DU43" s="429"/>
      <c r="DV43" s="429"/>
      <c r="DW43" s="429"/>
      <c r="DX43" s="429"/>
      <c r="DY43" s="429"/>
      <c r="DZ43" s="429"/>
      <c r="EA43" s="429"/>
      <c r="EB43" s="429"/>
      <c r="EC43" s="429"/>
      <c r="ED43" s="429"/>
      <c r="EE43" s="429"/>
      <c r="EF43" s="429"/>
      <c r="EG43" s="429"/>
      <c r="EH43" s="429"/>
      <c r="EI43" s="429"/>
      <c r="EJ43" s="429"/>
      <c r="EK43" s="429"/>
      <c r="EL43" s="429"/>
      <c r="EM43" s="429"/>
      <c r="EN43" s="429"/>
      <c r="EO43" s="429"/>
      <c r="EP43" s="429"/>
      <c r="EQ43" s="429"/>
      <c r="ER43" s="429"/>
      <c r="ES43" s="429"/>
      <c r="ET43" s="429"/>
      <c r="EU43" s="429"/>
    </row>
    <row r="44" spans="1:151" x14ac:dyDescent="0.3">
      <c r="A44" s="166">
        <v>24</v>
      </c>
      <c r="B44" s="164" t="s">
        <v>22</v>
      </c>
      <c r="C44" s="8" t="s">
        <v>207</v>
      </c>
      <c r="D44" s="8" t="s">
        <v>112</v>
      </c>
      <c r="E44" s="8" t="s">
        <v>113</v>
      </c>
      <c r="F44" s="8" t="s">
        <v>415</v>
      </c>
      <c r="G44" s="27" t="s">
        <v>94</v>
      </c>
      <c r="H44" s="10" t="s">
        <v>345</v>
      </c>
      <c r="I44" s="7">
        <v>2019</v>
      </c>
      <c r="J44" s="22" t="s">
        <v>84</v>
      </c>
      <c r="K44" s="11">
        <v>1004</v>
      </c>
      <c r="L44" s="12" t="s">
        <v>375</v>
      </c>
      <c r="M44" s="8" t="s">
        <v>17</v>
      </c>
      <c r="N44" s="7">
        <v>140.94999999999999</v>
      </c>
      <c r="O44" s="32">
        <f t="shared" si="4"/>
        <v>65000.000000000007</v>
      </c>
      <c r="P44" s="350">
        <v>9161750</v>
      </c>
      <c r="Q44" s="394">
        <f t="shared" si="5"/>
        <v>0</v>
      </c>
      <c r="R44" s="395">
        <f t="shared" si="6"/>
        <v>0</v>
      </c>
      <c r="S44" s="395">
        <f t="shared" si="7"/>
        <v>0</v>
      </c>
      <c r="T44" s="394">
        <f t="shared" si="8"/>
        <v>0</v>
      </c>
      <c r="U44" s="395">
        <f t="shared" si="9"/>
        <v>0</v>
      </c>
      <c r="V44" s="395">
        <f t="shared" si="10"/>
        <v>0</v>
      </c>
      <c r="W44" s="394">
        <f t="shared" si="11"/>
        <v>1</v>
      </c>
      <c r="X44" s="396">
        <f t="shared" si="12"/>
        <v>140.94999999999999</v>
      </c>
      <c r="Y44" s="396">
        <f t="shared" si="13"/>
        <v>9161750</v>
      </c>
      <c r="Z44" s="394">
        <f t="shared" si="14"/>
        <v>0</v>
      </c>
      <c r="AA44" s="396">
        <f t="shared" si="15"/>
        <v>0</v>
      </c>
      <c r="AB44" s="396">
        <f t="shared" si="16"/>
        <v>0</v>
      </c>
      <c r="AC44" s="394">
        <f t="shared" si="17"/>
        <v>0</v>
      </c>
      <c r="AD44" s="396">
        <f t="shared" si="18"/>
        <v>0</v>
      </c>
      <c r="AE44" s="396">
        <f t="shared" si="19"/>
        <v>0</v>
      </c>
      <c r="AF44" s="389">
        <f t="shared" si="94"/>
        <v>0</v>
      </c>
      <c r="AG44" s="367">
        <f t="shared" si="95"/>
        <v>0</v>
      </c>
      <c r="AH44" s="367">
        <f t="shared" si="20"/>
        <v>0</v>
      </c>
      <c r="AI44" s="367">
        <f t="shared" si="96"/>
        <v>140.94999999999999</v>
      </c>
      <c r="AJ44" s="367">
        <f t="shared" si="97"/>
        <v>9161750</v>
      </c>
      <c r="AK44" s="372">
        <f t="shared" si="21"/>
        <v>1</v>
      </c>
      <c r="AL44" s="394">
        <f t="shared" si="22"/>
        <v>0</v>
      </c>
      <c r="AM44" s="395">
        <f t="shared" si="23"/>
        <v>0</v>
      </c>
      <c r="AN44" s="395">
        <f t="shared" si="24"/>
        <v>0</v>
      </c>
      <c r="AO44" s="394">
        <f t="shared" si="25"/>
        <v>1</v>
      </c>
      <c r="AP44" s="395">
        <f t="shared" si="26"/>
        <v>140.94999999999999</v>
      </c>
      <c r="AQ44" s="395">
        <f t="shared" si="27"/>
        <v>9161750</v>
      </c>
      <c r="AR44" s="394">
        <f t="shared" si="28"/>
        <v>0</v>
      </c>
      <c r="AS44" s="366">
        <f t="shared" si="29"/>
        <v>0</v>
      </c>
      <c r="AT44" s="366">
        <f t="shared" si="30"/>
        <v>0</v>
      </c>
      <c r="AU44" s="394">
        <f t="shared" si="31"/>
        <v>1</v>
      </c>
      <c r="AV44" s="395">
        <f t="shared" si="32"/>
        <v>140.94999999999999</v>
      </c>
      <c r="AW44" s="395">
        <f t="shared" si="33"/>
        <v>9161750</v>
      </c>
      <c r="AX44" s="394">
        <f t="shared" si="34"/>
        <v>0</v>
      </c>
      <c r="AY44" s="366">
        <f t="shared" si="35"/>
        <v>0</v>
      </c>
      <c r="AZ44" s="366">
        <f t="shared" si="36"/>
        <v>0</v>
      </c>
      <c r="BA44" s="394">
        <f t="shared" si="37"/>
        <v>0</v>
      </c>
      <c r="BB44" s="366">
        <f t="shared" si="85"/>
        <v>0</v>
      </c>
      <c r="BC44" s="366">
        <f t="shared" si="86"/>
        <v>0</v>
      </c>
      <c r="BD44" s="394">
        <f t="shared" si="82"/>
        <v>0</v>
      </c>
      <c r="BE44" s="366">
        <f t="shared" si="88"/>
        <v>0</v>
      </c>
      <c r="BF44" s="366">
        <f t="shared" si="89"/>
        <v>0</v>
      </c>
      <c r="BG44" s="394">
        <f t="shared" si="40"/>
        <v>0</v>
      </c>
      <c r="BH44" s="366">
        <f t="shared" si="91"/>
        <v>0</v>
      </c>
      <c r="BI44" s="366">
        <f t="shared" si="92"/>
        <v>0</v>
      </c>
      <c r="BJ44" s="394">
        <f t="shared" si="43"/>
        <v>0</v>
      </c>
      <c r="BK44" s="366">
        <f t="shared" si="44"/>
        <v>0</v>
      </c>
      <c r="BL44" s="366">
        <f t="shared" si="45"/>
        <v>0</v>
      </c>
      <c r="BM44" s="394">
        <f t="shared" si="46"/>
        <v>0</v>
      </c>
      <c r="BN44" s="366">
        <f t="shared" si="47"/>
        <v>0</v>
      </c>
      <c r="BO44" s="366">
        <f t="shared" si="48"/>
        <v>0</v>
      </c>
      <c r="BP44" s="394">
        <f t="shared" si="49"/>
        <v>1</v>
      </c>
      <c r="BQ44" s="366">
        <f t="shared" si="50"/>
        <v>140.94999999999999</v>
      </c>
      <c r="BR44" s="366">
        <f t="shared" si="51"/>
        <v>9161750</v>
      </c>
      <c r="BS44" s="394">
        <f t="shared" si="52"/>
        <v>0</v>
      </c>
      <c r="BT44" s="366">
        <f t="shared" si="53"/>
        <v>0</v>
      </c>
      <c r="BU44" s="366">
        <f t="shared" si="54"/>
        <v>0</v>
      </c>
      <c r="BV44" s="394">
        <f t="shared" si="55"/>
        <v>0</v>
      </c>
      <c r="BW44" s="366">
        <f t="shared" si="56"/>
        <v>0</v>
      </c>
      <c r="BX44" s="366">
        <f t="shared" si="57"/>
        <v>0</v>
      </c>
      <c r="BY44" s="394">
        <f t="shared" si="58"/>
        <v>0</v>
      </c>
      <c r="BZ44" s="366">
        <f t="shared" si="59"/>
        <v>0</v>
      </c>
      <c r="CA44" s="366">
        <f t="shared" si="60"/>
        <v>0</v>
      </c>
      <c r="CB44" s="394">
        <f t="shared" si="61"/>
        <v>0</v>
      </c>
      <c r="CC44" s="366">
        <f t="shared" si="62"/>
        <v>0</v>
      </c>
      <c r="CD44" s="366">
        <f t="shared" si="63"/>
        <v>0</v>
      </c>
      <c r="CE44" s="394">
        <f t="shared" si="64"/>
        <v>0</v>
      </c>
      <c r="CF44" s="366">
        <f t="shared" si="65"/>
        <v>0</v>
      </c>
      <c r="CG44" s="366">
        <f t="shared" si="66"/>
        <v>0</v>
      </c>
      <c r="CH44" s="394">
        <f t="shared" si="67"/>
        <v>1</v>
      </c>
      <c r="CI44" s="366">
        <f t="shared" si="68"/>
        <v>140.94999999999999</v>
      </c>
      <c r="CJ44" s="366">
        <f t="shared" si="69"/>
        <v>9161750</v>
      </c>
      <c r="CK44" s="394">
        <f t="shared" si="70"/>
        <v>0</v>
      </c>
      <c r="CL44" s="366">
        <f t="shared" si="71"/>
        <v>0</v>
      </c>
      <c r="CM44" s="366">
        <f t="shared" si="72"/>
        <v>0</v>
      </c>
      <c r="CN44" s="394">
        <f t="shared" si="73"/>
        <v>0</v>
      </c>
      <c r="CO44" s="366">
        <f t="shared" si="74"/>
        <v>0</v>
      </c>
      <c r="CP44" s="366">
        <f t="shared" si="75"/>
        <v>0</v>
      </c>
      <c r="CQ44" s="394">
        <f t="shared" si="76"/>
        <v>0</v>
      </c>
      <c r="CR44" s="366">
        <f t="shared" si="77"/>
        <v>0</v>
      </c>
      <c r="CS44" s="366">
        <f t="shared" si="78"/>
        <v>0</v>
      </c>
      <c r="CT44" s="394">
        <f t="shared" si="79"/>
        <v>0</v>
      </c>
      <c r="CU44" s="366">
        <f t="shared" si="80"/>
        <v>0</v>
      </c>
      <c r="CV44" s="366">
        <f t="shared" si="81"/>
        <v>0</v>
      </c>
      <c r="CW44" s="429"/>
      <c r="CX44" s="429"/>
      <c r="CY44" s="429"/>
      <c r="CZ44" s="429"/>
      <c r="DA44" s="429"/>
      <c r="DB44" s="429"/>
      <c r="DC44" s="429"/>
      <c r="DD44" s="429"/>
      <c r="DE44" s="429"/>
      <c r="DF44" s="429"/>
      <c r="DG44" s="429"/>
      <c r="DH44" s="429"/>
      <c r="DI44" s="429"/>
      <c r="DJ44" s="429"/>
      <c r="DK44" s="429"/>
      <c r="DL44" s="429"/>
      <c r="DM44" s="429"/>
      <c r="DN44" s="429"/>
      <c r="DO44" s="429"/>
      <c r="DP44" s="429"/>
      <c r="DQ44" s="429"/>
      <c r="DR44" s="429"/>
      <c r="DS44" s="429"/>
      <c r="DT44" s="429"/>
      <c r="DU44" s="429"/>
      <c r="DV44" s="429"/>
      <c r="DW44" s="429"/>
      <c r="DX44" s="429"/>
      <c r="DY44" s="429"/>
      <c r="DZ44" s="429"/>
      <c r="EA44" s="429"/>
      <c r="EB44" s="429"/>
      <c r="EC44" s="429"/>
      <c r="ED44" s="429"/>
      <c r="EE44" s="429"/>
      <c r="EF44" s="429"/>
      <c r="EG44" s="429"/>
      <c r="EH44" s="429"/>
      <c r="EI44" s="429"/>
      <c r="EJ44" s="429"/>
      <c r="EK44" s="429"/>
      <c r="EL44" s="429"/>
      <c r="EM44" s="429"/>
      <c r="EN44" s="429"/>
      <c r="EO44" s="429"/>
      <c r="EP44" s="429"/>
      <c r="EQ44" s="429"/>
      <c r="ER44" s="429"/>
      <c r="ES44" s="429"/>
      <c r="ET44" s="429"/>
      <c r="EU44" s="429"/>
    </row>
    <row r="45" spans="1:151" x14ac:dyDescent="0.3">
      <c r="A45" s="165">
        <v>25</v>
      </c>
      <c r="B45" s="164" t="s">
        <v>22</v>
      </c>
      <c r="C45" s="34" t="s">
        <v>115</v>
      </c>
      <c r="D45" s="35" t="s">
        <v>116</v>
      </c>
      <c r="E45" s="8" t="s">
        <v>113</v>
      </c>
      <c r="F45" s="37" t="s">
        <v>419</v>
      </c>
      <c r="G45" s="27" t="s">
        <v>94</v>
      </c>
      <c r="H45" s="10" t="s">
        <v>346</v>
      </c>
      <c r="I45" s="7">
        <v>2020</v>
      </c>
      <c r="J45" s="22" t="s">
        <v>84</v>
      </c>
      <c r="K45" s="11">
        <v>1003</v>
      </c>
      <c r="L45" s="12" t="s">
        <v>375</v>
      </c>
      <c r="M45" s="8" t="s">
        <v>17</v>
      </c>
      <c r="N45" s="7">
        <v>123.78</v>
      </c>
      <c r="O45" s="32">
        <f t="shared" si="4"/>
        <v>62500</v>
      </c>
      <c r="P45" s="350">
        <v>7736250</v>
      </c>
      <c r="Q45" s="394">
        <f t="shared" si="5"/>
        <v>0</v>
      </c>
      <c r="R45" s="395">
        <f t="shared" si="6"/>
        <v>0</v>
      </c>
      <c r="S45" s="395">
        <f t="shared" si="7"/>
        <v>0</v>
      </c>
      <c r="T45" s="394">
        <f t="shared" si="8"/>
        <v>0</v>
      </c>
      <c r="U45" s="395">
        <f t="shared" si="9"/>
        <v>0</v>
      </c>
      <c r="V45" s="395">
        <f t="shared" si="10"/>
        <v>0</v>
      </c>
      <c r="W45" s="394">
        <f t="shared" si="11"/>
        <v>1</v>
      </c>
      <c r="X45" s="396">
        <f t="shared" si="12"/>
        <v>123.78</v>
      </c>
      <c r="Y45" s="396">
        <f t="shared" si="13"/>
        <v>7736250</v>
      </c>
      <c r="Z45" s="394">
        <f t="shared" si="14"/>
        <v>0</v>
      </c>
      <c r="AA45" s="396">
        <f t="shared" si="15"/>
        <v>0</v>
      </c>
      <c r="AB45" s="396">
        <f t="shared" si="16"/>
        <v>0</v>
      </c>
      <c r="AC45" s="394">
        <f t="shared" si="17"/>
        <v>0</v>
      </c>
      <c r="AD45" s="396">
        <f t="shared" si="18"/>
        <v>0</v>
      </c>
      <c r="AE45" s="396">
        <f t="shared" si="19"/>
        <v>0</v>
      </c>
      <c r="AF45" s="389">
        <f t="shared" si="94"/>
        <v>0</v>
      </c>
      <c r="AG45" s="367">
        <f t="shared" si="95"/>
        <v>0</v>
      </c>
      <c r="AH45" s="367">
        <f t="shared" si="20"/>
        <v>0</v>
      </c>
      <c r="AI45" s="367">
        <f t="shared" si="96"/>
        <v>123.78</v>
      </c>
      <c r="AJ45" s="367">
        <f t="shared" si="97"/>
        <v>7736250</v>
      </c>
      <c r="AK45" s="372">
        <f t="shared" si="21"/>
        <v>1</v>
      </c>
      <c r="AL45" s="394">
        <f t="shared" si="22"/>
        <v>0</v>
      </c>
      <c r="AM45" s="395">
        <f t="shared" si="23"/>
        <v>0</v>
      </c>
      <c r="AN45" s="395">
        <f t="shared" si="24"/>
        <v>0</v>
      </c>
      <c r="AO45" s="394">
        <f t="shared" si="25"/>
        <v>1</v>
      </c>
      <c r="AP45" s="395">
        <f t="shared" si="26"/>
        <v>123.78</v>
      </c>
      <c r="AQ45" s="395">
        <f t="shared" si="27"/>
        <v>7736250</v>
      </c>
      <c r="AR45" s="394">
        <f t="shared" si="28"/>
        <v>0</v>
      </c>
      <c r="AS45" s="366">
        <f t="shared" si="29"/>
        <v>0</v>
      </c>
      <c r="AT45" s="366">
        <f t="shared" si="30"/>
        <v>0</v>
      </c>
      <c r="AU45" s="394">
        <f t="shared" si="31"/>
        <v>1</v>
      </c>
      <c r="AV45" s="395">
        <f t="shared" si="32"/>
        <v>123.78</v>
      </c>
      <c r="AW45" s="395">
        <f t="shared" si="33"/>
        <v>7736250</v>
      </c>
      <c r="AX45" s="394">
        <f t="shared" si="34"/>
        <v>0</v>
      </c>
      <c r="AY45" s="366">
        <f t="shared" si="35"/>
        <v>0</v>
      </c>
      <c r="AZ45" s="366">
        <f t="shared" si="36"/>
        <v>0</v>
      </c>
      <c r="BA45" s="394">
        <f t="shared" si="37"/>
        <v>0</v>
      </c>
      <c r="BB45" s="366">
        <f t="shared" si="85"/>
        <v>0</v>
      </c>
      <c r="BC45" s="366">
        <f t="shared" si="86"/>
        <v>0</v>
      </c>
      <c r="BD45" s="394">
        <f t="shared" si="82"/>
        <v>0</v>
      </c>
      <c r="BE45" s="366">
        <f t="shared" si="88"/>
        <v>0</v>
      </c>
      <c r="BF45" s="366">
        <f t="shared" si="89"/>
        <v>0</v>
      </c>
      <c r="BG45" s="394">
        <f t="shared" si="40"/>
        <v>0</v>
      </c>
      <c r="BH45" s="366">
        <f t="shared" si="91"/>
        <v>0</v>
      </c>
      <c r="BI45" s="366">
        <f t="shared" si="92"/>
        <v>0</v>
      </c>
      <c r="BJ45" s="394">
        <f t="shared" si="43"/>
        <v>0</v>
      </c>
      <c r="BK45" s="366">
        <f t="shared" si="44"/>
        <v>0</v>
      </c>
      <c r="BL45" s="366">
        <f t="shared" si="45"/>
        <v>0</v>
      </c>
      <c r="BM45" s="394">
        <f t="shared" si="46"/>
        <v>0</v>
      </c>
      <c r="BN45" s="366">
        <f t="shared" si="47"/>
        <v>0</v>
      </c>
      <c r="BO45" s="366">
        <f t="shared" si="48"/>
        <v>0</v>
      </c>
      <c r="BP45" s="394">
        <f t="shared" si="49"/>
        <v>0</v>
      </c>
      <c r="BQ45" s="366">
        <f t="shared" si="50"/>
        <v>0</v>
      </c>
      <c r="BR45" s="366">
        <f t="shared" si="51"/>
        <v>0</v>
      </c>
      <c r="BS45" s="394">
        <f t="shared" si="52"/>
        <v>1</v>
      </c>
      <c r="BT45" s="366">
        <f t="shared" si="53"/>
        <v>123.78</v>
      </c>
      <c r="BU45" s="366">
        <f t="shared" si="54"/>
        <v>7736250</v>
      </c>
      <c r="BV45" s="394">
        <f t="shared" si="55"/>
        <v>0</v>
      </c>
      <c r="BW45" s="366">
        <f t="shared" si="56"/>
        <v>0</v>
      </c>
      <c r="BX45" s="366">
        <f t="shared" si="57"/>
        <v>0</v>
      </c>
      <c r="BY45" s="394">
        <f t="shared" si="58"/>
        <v>0</v>
      </c>
      <c r="BZ45" s="366">
        <f t="shared" si="59"/>
        <v>0</v>
      </c>
      <c r="CA45" s="366">
        <f t="shared" si="60"/>
        <v>0</v>
      </c>
      <c r="CB45" s="394">
        <f t="shared" si="61"/>
        <v>0</v>
      </c>
      <c r="CC45" s="366">
        <f t="shared" si="62"/>
        <v>0</v>
      </c>
      <c r="CD45" s="366">
        <f t="shared" si="63"/>
        <v>0</v>
      </c>
      <c r="CE45" s="394">
        <f t="shared" si="64"/>
        <v>0</v>
      </c>
      <c r="CF45" s="366">
        <f t="shared" si="65"/>
        <v>0</v>
      </c>
      <c r="CG45" s="366">
        <f t="shared" si="66"/>
        <v>0</v>
      </c>
      <c r="CH45" s="394">
        <f t="shared" si="67"/>
        <v>0</v>
      </c>
      <c r="CI45" s="366">
        <f t="shared" si="68"/>
        <v>0</v>
      </c>
      <c r="CJ45" s="366">
        <f t="shared" si="69"/>
        <v>0</v>
      </c>
      <c r="CK45" s="394">
        <f t="shared" si="70"/>
        <v>1</v>
      </c>
      <c r="CL45" s="366">
        <f t="shared" si="71"/>
        <v>123.78</v>
      </c>
      <c r="CM45" s="366">
        <f t="shared" si="72"/>
        <v>7736250</v>
      </c>
      <c r="CN45" s="394">
        <f t="shared" si="73"/>
        <v>0</v>
      </c>
      <c r="CO45" s="366">
        <f t="shared" si="74"/>
        <v>0</v>
      </c>
      <c r="CP45" s="366">
        <f t="shared" si="75"/>
        <v>0</v>
      </c>
      <c r="CQ45" s="394">
        <f t="shared" si="76"/>
        <v>0</v>
      </c>
      <c r="CR45" s="366">
        <f t="shared" si="77"/>
        <v>0</v>
      </c>
      <c r="CS45" s="366">
        <f t="shared" si="78"/>
        <v>0</v>
      </c>
      <c r="CT45" s="394">
        <f t="shared" si="79"/>
        <v>0</v>
      </c>
      <c r="CU45" s="366">
        <f t="shared" si="80"/>
        <v>0</v>
      </c>
      <c r="CV45" s="366">
        <f t="shared" si="81"/>
        <v>0</v>
      </c>
      <c r="CW45" s="429"/>
      <c r="CX45" s="429"/>
      <c r="CY45" s="429"/>
      <c r="CZ45" s="429"/>
      <c r="DA45" s="429"/>
      <c r="DB45" s="429"/>
      <c r="DC45" s="429"/>
      <c r="DD45" s="429"/>
      <c r="DE45" s="429"/>
      <c r="DF45" s="429"/>
      <c r="DG45" s="429"/>
      <c r="DH45" s="429"/>
      <c r="DI45" s="429"/>
      <c r="DJ45" s="429"/>
      <c r="DK45" s="429"/>
      <c r="DL45" s="429"/>
      <c r="DM45" s="429"/>
      <c r="DN45" s="429"/>
      <c r="DO45" s="429"/>
      <c r="DP45" s="429"/>
      <c r="DQ45" s="429"/>
      <c r="DR45" s="429"/>
      <c r="DS45" s="429"/>
      <c r="DT45" s="429"/>
      <c r="DU45" s="429"/>
      <c r="DV45" s="429"/>
      <c r="DW45" s="429"/>
      <c r="DX45" s="429"/>
      <c r="DY45" s="429"/>
      <c r="DZ45" s="429"/>
      <c r="EA45" s="429"/>
      <c r="EB45" s="429"/>
      <c r="EC45" s="429"/>
      <c r="ED45" s="429"/>
      <c r="EE45" s="429"/>
      <c r="EF45" s="429"/>
      <c r="EG45" s="429"/>
      <c r="EH45" s="429"/>
      <c r="EI45" s="429"/>
      <c r="EJ45" s="429"/>
      <c r="EK45" s="429"/>
      <c r="EL45" s="429"/>
      <c r="EM45" s="429"/>
      <c r="EN45" s="429"/>
      <c r="EO45" s="429"/>
      <c r="EP45" s="429"/>
      <c r="EQ45" s="429"/>
      <c r="ER45" s="429"/>
      <c r="ES45" s="429"/>
      <c r="ET45" s="429"/>
      <c r="EU45" s="429"/>
    </row>
    <row r="46" spans="1:151" x14ac:dyDescent="0.3">
      <c r="A46" s="166">
        <v>26</v>
      </c>
      <c r="B46" s="164" t="s">
        <v>22</v>
      </c>
      <c r="C46" s="34" t="s">
        <v>115</v>
      </c>
      <c r="D46" s="35" t="s">
        <v>116</v>
      </c>
      <c r="E46" s="8" t="s">
        <v>113</v>
      </c>
      <c r="F46" s="37" t="s">
        <v>419</v>
      </c>
      <c r="G46" s="27" t="s">
        <v>94</v>
      </c>
      <c r="H46" s="10" t="s">
        <v>346</v>
      </c>
      <c r="I46" s="7">
        <v>2020</v>
      </c>
      <c r="J46" s="22" t="s">
        <v>84</v>
      </c>
      <c r="K46" s="11">
        <v>1004</v>
      </c>
      <c r="L46" s="12" t="s">
        <v>375</v>
      </c>
      <c r="M46" s="8" t="s">
        <v>17</v>
      </c>
      <c r="N46" s="7">
        <v>114.37</v>
      </c>
      <c r="O46" s="32">
        <f t="shared" si="4"/>
        <v>65000</v>
      </c>
      <c r="P46" s="350">
        <v>7434050</v>
      </c>
      <c r="Q46" s="394">
        <f t="shared" si="5"/>
        <v>0</v>
      </c>
      <c r="R46" s="395">
        <f t="shared" si="6"/>
        <v>0</v>
      </c>
      <c r="S46" s="395">
        <f t="shared" si="7"/>
        <v>0</v>
      </c>
      <c r="T46" s="394">
        <f t="shared" si="8"/>
        <v>0</v>
      </c>
      <c r="U46" s="395">
        <f t="shared" si="9"/>
        <v>0</v>
      </c>
      <c r="V46" s="395">
        <f t="shared" si="10"/>
        <v>0</v>
      </c>
      <c r="W46" s="394">
        <f t="shared" si="11"/>
        <v>1</v>
      </c>
      <c r="X46" s="396">
        <f t="shared" si="12"/>
        <v>114.37</v>
      </c>
      <c r="Y46" s="396">
        <f t="shared" si="13"/>
        <v>7434050</v>
      </c>
      <c r="Z46" s="394">
        <f t="shared" si="14"/>
        <v>0</v>
      </c>
      <c r="AA46" s="396">
        <f t="shared" si="15"/>
        <v>0</v>
      </c>
      <c r="AB46" s="396">
        <f t="shared" si="16"/>
        <v>0</v>
      </c>
      <c r="AC46" s="394">
        <f t="shared" si="17"/>
        <v>0</v>
      </c>
      <c r="AD46" s="396">
        <f t="shared" si="18"/>
        <v>0</v>
      </c>
      <c r="AE46" s="396">
        <f t="shared" si="19"/>
        <v>0</v>
      </c>
      <c r="AF46" s="389">
        <f t="shared" si="94"/>
        <v>0</v>
      </c>
      <c r="AG46" s="367">
        <f t="shared" si="95"/>
        <v>0</v>
      </c>
      <c r="AH46" s="367">
        <f t="shared" si="20"/>
        <v>0</v>
      </c>
      <c r="AI46" s="367">
        <f t="shared" si="96"/>
        <v>114.37</v>
      </c>
      <c r="AJ46" s="367">
        <f t="shared" si="97"/>
        <v>7434050</v>
      </c>
      <c r="AK46" s="372">
        <f t="shared" si="21"/>
        <v>1</v>
      </c>
      <c r="AL46" s="394">
        <f t="shared" si="22"/>
        <v>0</v>
      </c>
      <c r="AM46" s="395">
        <f t="shared" si="23"/>
        <v>0</v>
      </c>
      <c r="AN46" s="395">
        <f t="shared" si="24"/>
        <v>0</v>
      </c>
      <c r="AO46" s="394">
        <f t="shared" si="25"/>
        <v>1</v>
      </c>
      <c r="AP46" s="395">
        <f t="shared" si="26"/>
        <v>114.37</v>
      </c>
      <c r="AQ46" s="395">
        <f t="shared" si="27"/>
        <v>7434050</v>
      </c>
      <c r="AR46" s="394">
        <f t="shared" si="28"/>
        <v>0</v>
      </c>
      <c r="AS46" s="366">
        <f t="shared" si="29"/>
        <v>0</v>
      </c>
      <c r="AT46" s="366">
        <f t="shared" si="30"/>
        <v>0</v>
      </c>
      <c r="AU46" s="394">
        <f t="shared" si="31"/>
        <v>1</v>
      </c>
      <c r="AV46" s="395">
        <f t="shared" si="32"/>
        <v>114.37</v>
      </c>
      <c r="AW46" s="395">
        <f t="shared" si="33"/>
        <v>7434050</v>
      </c>
      <c r="AX46" s="394">
        <f t="shared" si="34"/>
        <v>0</v>
      </c>
      <c r="AY46" s="366">
        <f t="shared" si="35"/>
        <v>0</v>
      </c>
      <c r="AZ46" s="366">
        <f t="shared" si="36"/>
        <v>0</v>
      </c>
      <c r="BA46" s="394">
        <f t="shared" si="37"/>
        <v>0</v>
      </c>
      <c r="BB46" s="366">
        <f t="shared" si="85"/>
        <v>0</v>
      </c>
      <c r="BC46" s="366">
        <f t="shared" si="86"/>
        <v>0</v>
      </c>
      <c r="BD46" s="394">
        <f t="shared" si="82"/>
        <v>0</v>
      </c>
      <c r="BE46" s="366">
        <f t="shared" si="88"/>
        <v>0</v>
      </c>
      <c r="BF46" s="366">
        <f t="shared" si="89"/>
        <v>0</v>
      </c>
      <c r="BG46" s="394">
        <f t="shared" si="40"/>
        <v>0</v>
      </c>
      <c r="BH46" s="366">
        <f t="shared" si="91"/>
        <v>0</v>
      </c>
      <c r="BI46" s="366">
        <f t="shared" si="92"/>
        <v>0</v>
      </c>
      <c r="BJ46" s="394">
        <f t="shared" si="43"/>
        <v>0</v>
      </c>
      <c r="BK46" s="366">
        <f t="shared" si="44"/>
        <v>0</v>
      </c>
      <c r="BL46" s="366">
        <f t="shared" si="45"/>
        <v>0</v>
      </c>
      <c r="BM46" s="394">
        <f t="shared" si="46"/>
        <v>0</v>
      </c>
      <c r="BN46" s="366">
        <f t="shared" si="47"/>
        <v>0</v>
      </c>
      <c r="BO46" s="366">
        <f t="shared" si="48"/>
        <v>0</v>
      </c>
      <c r="BP46" s="394">
        <f t="shared" si="49"/>
        <v>0</v>
      </c>
      <c r="BQ46" s="366">
        <f t="shared" si="50"/>
        <v>0</v>
      </c>
      <c r="BR46" s="366">
        <f t="shared" si="51"/>
        <v>0</v>
      </c>
      <c r="BS46" s="394">
        <f t="shared" si="52"/>
        <v>1</v>
      </c>
      <c r="BT46" s="366">
        <f t="shared" si="53"/>
        <v>114.37</v>
      </c>
      <c r="BU46" s="366">
        <f t="shared" si="54"/>
        <v>7434050</v>
      </c>
      <c r="BV46" s="394">
        <f t="shared" si="55"/>
        <v>0</v>
      </c>
      <c r="BW46" s="366">
        <f t="shared" si="56"/>
        <v>0</v>
      </c>
      <c r="BX46" s="366">
        <f t="shared" si="57"/>
        <v>0</v>
      </c>
      <c r="BY46" s="394">
        <f t="shared" si="58"/>
        <v>0</v>
      </c>
      <c r="BZ46" s="366">
        <f t="shared" si="59"/>
        <v>0</v>
      </c>
      <c r="CA46" s="366">
        <f t="shared" si="60"/>
        <v>0</v>
      </c>
      <c r="CB46" s="394">
        <f t="shared" si="61"/>
        <v>0</v>
      </c>
      <c r="CC46" s="366">
        <f t="shared" si="62"/>
        <v>0</v>
      </c>
      <c r="CD46" s="366">
        <f t="shared" si="63"/>
        <v>0</v>
      </c>
      <c r="CE46" s="394">
        <f t="shared" si="64"/>
        <v>0</v>
      </c>
      <c r="CF46" s="366">
        <f t="shared" si="65"/>
        <v>0</v>
      </c>
      <c r="CG46" s="366">
        <f t="shared" si="66"/>
        <v>0</v>
      </c>
      <c r="CH46" s="394">
        <f t="shared" si="67"/>
        <v>0</v>
      </c>
      <c r="CI46" s="366">
        <f t="shared" si="68"/>
        <v>0</v>
      </c>
      <c r="CJ46" s="366">
        <f t="shared" si="69"/>
        <v>0</v>
      </c>
      <c r="CK46" s="394">
        <f t="shared" si="70"/>
        <v>1</v>
      </c>
      <c r="CL46" s="366">
        <f t="shared" si="71"/>
        <v>114.37</v>
      </c>
      <c r="CM46" s="366">
        <f t="shared" si="72"/>
        <v>7434050</v>
      </c>
      <c r="CN46" s="394">
        <f t="shared" si="73"/>
        <v>0</v>
      </c>
      <c r="CO46" s="366">
        <f t="shared" si="74"/>
        <v>0</v>
      </c>
      <c r="CP46" s="366">
        <f t="shared" si="75"/>
        <v>0</v>
      </c>
      <c r="CQ46" s="394">
        <f t="shared" si="76"/>
        <v>0</v>
      </c>
      <c r="CR46" s="366">
        <f t="shared" si="77"/>
        <v>0</v>
      </c>
      <c r="CS46" s="366">
        <f t="shared" si="78"/>
        <v>0</v>
      </c>
      <c r="CT46" s="394">
        <f t="shared" si="79"/>
        <v>0</v>
      </c>
      <c r="CU46" s="366">
        <f t="shared" si="80"/>
        <v>0</v>
      </c>
      <c r="CV46" s="366">
        <f t="shared" si="81"/>
        <v>0</v>
      </c>
      <c r="CW46" s="429"/>
      <c r="CX46" s="429"/>
      <c r="CY46" s="429"/>
      <c r="CZ46" s="429"/>
      <c r="DA46" s="429"/>
      <c r="DB46" s="429"/>
      <c r="DC46" s="429"/>
      <c r="DD46" s="429"/>
      <c r="DE46" s="429"/>
      <c r="DF46" s="429"/>
      <c r="DG46" s="429"/>
      <c r="DH46" s="429"/>
      <c r="DI46" s="429"/>
      <c r="DJ46" s="429"/>
      <c r="DK46" s="429"/>
      <c r="DL46" s="429"/>
      <c r="DM46" s="429"/>
      <c r="DN46" s="429"/>
      <c r="DO46" s="429"/>
      <c r="DP46" s="429"/>
      <c r="DQ46" s="429"/>
      <c r="DR46" s="429"/>
      <c r="DS46" s="429"/>
      <c r="DT46" s="429"/>
      <c r="DU46" s="429"/>
      <c r="DV46" s="429"/>
      <c r="DW46" s="429"/>
      <c r="DX46" s="429"/>
      <c r="DY46" s="429"/>
      <c r="DZ46" s="429"/>
      <c r="EA46" s="429"/>
      <c r="EB46" s="429"/>
      <c r="EC46" s="429"/>
      <c r="ED46" s="429"/>
      <c r="EE46" s="429"/>
      <c r="EF46" s="429"/>
      <c r="EG46" s="429"/>
      <c r="EH46" s="429"/>
      <c r="EI46" s="429"/>
      <c r="EJ46" s="429"/>
      <c r="EK46" s="429"/>
      <c r="EL46" s="429"/>
      <c r="EM46" s="429"/>
      <c r="EN46" s="429"/>
      <c r="EO46" s="429"/>
      <c r="EP46" s="429"/>
      <c r="EQ46" s="429"/>
      <c r="ER46" s="429"/>
      <c r="ES46" s="429"/>
      <c r="ET46" s="429"/>
      <c r="EU46" s="429"/>
    </row>
    <row r="47" spans="1:151" x14ac:dyDescent="0.3">
      <c r="A47" s="166">
        <v>27</v>
      </c>
      <c r="B47" s="164" t="s">
        <v>22</v>
      </c>
      <c r="C47" s="34" t="s">
        <v>115</v>
      </c>
      <c r="D47" s="35" t="s">
        <v>116</v>
      </c>
      <c r="E47" s="8" t="s">
        <v>113</v>
      </c>
      <c r="F47" s="37" t="s">
        <v>419</v>
      </c>
      <c r="G47" s="27" t="s">
        <v>94</v>
      </c>
      <c r="H47" s="10" t="s">
        <v>346</v>
      </c>
      <c r="I47" s="7">
        <v>2020</v>
      </c>
      <c r="J47" s="22" t="s">
        <v>84</v>
      </c>
      <c r="K47" s="11">
        <v>1005</v>
      </c>
      <c r="L47" s="12" t="s">
        <v>375</v>
      </c>
      <c r="M47" s="8" t="s">
        <v>17</v>
      </c>
      <c r="N47" s="7">
        <v>128.47999999999999</v>
      </c>
      <c r="O47" s="32">
        <f t="shared" si="4"/>
        <v>65000.000000000007</v>
      </c>
      <c r="P47" s="350">
        <v>8351200</v>
      </c>
      <c r="Q47" s="394">
        <f t="shared" si="5"/>
        <v>0</v>
      </c>
      <c r="R47" s="395">
        <f t="shared" si="6"/>
        <v>0</v>
      </c>
      <c r="S47" s="395">
        <f t="shared" si="7"/>
        <v>0</v>
      </c>
      <c r="T47" s="394">
        <f t="shared" si="8"/>
        <v>0</v>
      </c>
      <c r="U47" s="395">
        <f t="shared" si="9"/>
        <v>0</v>
      </c>
      <c r="V47" s="395">
        <f t="shared" si="10"/>
        <v>0</v>
      </c>
      <c r="W47" s="394">
        <f t="shared" si="11"/>
        <v>1</v>
      </c>
      <c r="X47" s="396">
        <f t="shared" si="12"/>
        <v>128.47999999999999</v>
      </c>
      <c r="Y47" s="396">
        <f t="shared" si="13"/>
        <v>8351200</v>
      </c>
      <c r="Z47" s="394">
        <f t="shared" si="14"/>
        <v>0</v>
      </c>
      <c r="AA47" s="396">
        <f t="shared" si="15"/>
        <v>0</v>
      </c>
      <c r="AB47" s="396">
        <f t="shared" si="16"/>
        <v>0</v>
      </c>
      <c r="AC47" s="394">
        <f t="shared" si="17"/>
        <v>0</v>
      </c>
      <c r="AD47" s="396">
        <f t="shared" si="18"/>
        <v>0</v>
      </c>
      <c r="AE47" s="396">
        <f t="shared" si="19"/>
        <v>0</v>
      </c>
      <c r="AF47" s="389">
        <f t="shared" si="94"/>
        <v>0</v>
      </c>
      <c r="AG47" s="367">
        <f t="shared" si="95"/>
        <v>0</v>
      </c>
      <c r="AH47" s="367">
        <f t="shared" si="20"/>
        <v>0</v>
      </c>
      <c r="AI47" s="367">
        <f t="shared" si="96"/>
        <v>128.47999999999999</v>
      </c>
      <c r="AJ47" s="367">
        <f t="shared" si="97"/>
        <v>8351200</v>
      </c>
      <c r="AK47" s="372">
        <f t="shared" si="21"/>
        <v>1</v>
      </c>
      <c r="AL47" s="394">
        <f t="shared" si="22"/>
        <v>0</v>
      </c>
      <c r="AM47" s="395">
        <f t="shared" si="23"/>
        <v>0</v>
      </c>
      <c r="AN47" s="395">
        <f t="shared" si="24"/>
        <v>0</v>
      </c>
      <c r="AO47" s="394">
        <f t="shared" si="25"/>
        <v>1</v>
      </c>
      <c r="AP47" s="395">
        <f t="shared" si="26"/>
        <v>128.47999999999999</v>
      </c>
      <c r="AQ47" s="395">
        <f t="shared" si="27"/>
        <v>8351200</v>
      </c>
      <c r="AR47" s="394">
        <f t="shared" si="28"/>
        <v>0</v>
      </c>
      <c r="AS47" s="366">
        <f t="shared" si="29"/>
        <v>0</v>
      </c>
      <c r="AT47" s="366">
        <f t="shared" si="30"/>
        <v>0</v>
      </c>
      <c r="AU47" s="394">
        <f t="shared" si="31"/>
        <v>1</v>
      </c>
      <c r="AV47" s="395">
        <f t="shared" si="32"/>
        <v>128.47999999999999</v>
      </c>
      <c r="AW47" s="395">
        <f t="shared" si="33"/>
        <v>8351200</v>
      </c>
      <c r="AX47" s="394">
        <f t="shared" si="34"/>
        <v>0</v>
      </c>
      <c r="AY47" s="366">
        <f t="shared" si="35"/>
        <v>0</v>
      </c>
      <c r="AZ47" s="366">
        <f t="shared" si="36"/>
        <v>0</v>
      </c>
      <c r="BA47" s="394">
        <f t="shared" si="37"/>
        <v>0</v>
      </c>
      <c r="BB47" s="366">
        <f t="shared" si="85"/>
        <v>0</v>
      </c>
      <c r="BC47" s="366">
        <f t="shared" si="86"/>
        <v>0</v>
      </c>
      <c r="BD47" s="394">
        <f t="shared" si="82"/>
        <v>0</v>
      </c>
      <c r="BE47" s="366">
        <f t="shared" si="88"/>
        <v>0</v>
      </c>
      <c r="BF47" s="366">
        <f t="shared" si="89"/>
        <v>0</v>
      </c>
      <c r="BG47" s="394">
        <f t="shared" si="40"/>
        <v>0</v>
      </c>
      <c r="BH47" s="366">
        <f t="shared" si="91"/>
        <v>0</v>
      </c>
      <c r="BI47" s="366">
        <f t="shared" si="92"/>
        <v>0</v>
      </c>
      <c r="BJ47" s="394">
        <f t="shared" si="43"/>
        <v>0</v>
      </c>
      <c r="BK47" s="366">
        <f t="shared" si="44"/>
        <v>0</v>
      </c>
      <c r="BL47" s="366">
        <f t="shared" si="45"/>
        <v>0</v>
      </c>
      <c r="BM47" s="394">
        <f t="shared" si="46"/>
        <v>0</v>
      </c>
      <c r="BN47" s="366">
        <f t="shared" si="47"/>
        <v>0</v>
      </c>
      <c r="BO47" s="366">
        <f t="shared" si="48"/>
        <v>0</v>
      </c>
      <c r="BP47" s="394">
        <f t="shared" si="49"/>
        <v>0</v>
      </c>
      <c r="BQ47" s="366">
        <f t="shared" si="50"/>
        <v>0</v>
      </c>
      <c r="BR47" s="366">
        <f t="shared" si="51"/>
        <v>0</v>
      </c>
      <c r="BS47" s="394">
        <f t="shared" si="52"/>
        <v>1</v>
      </c>
      <c r="BT47" s="366">
        <f t="shared" si="53"/>
        <v>128.47999999999999</v>
      </c>
      <c r="BU47" s="366">
        <f t="shared" si="54"/>
        <v>8351200</v>
      </c>
      <c r="BV47" s="394">
        <f t="shared" si="55"/>
        <v>0</v>
      </c>
      <c r="BW47" s="366">
        <f t="shared" si="56"/>
        <v>0</v>
      </c>
      <c r="BX47" s="366">
        <f t="shared" si="57"/>
        <v>0</v>
      </c>
      <c r="BY47" s="394">
        <f t="shared" si="58"/>
        <v>0</v>
      </c>
      <c r="BZ47" s="366">
        <f t="shared" si="59"/>
        <v>0</v>
      </c>
      <c r="CA47" s="366">
        <f t="shared" si="60"/>
        <v>0</v>
      </c>
      <c r="CB47" s="394">
        <f t="shared" si="61"/>
        <v>0</v>
      </c>
      <c r="CC47" s="366">
        <f t="shared" si="62"/>
        <v>0</v>
      </c>
      <c r="CD47" s="366">
        <f t="shared" si="63"/>
        <v>0</v>
      </c>
      <c r="CE47" s="394">
        <f t="shared" si="64"/>
        <v>0</v>
      </c>
      <c r="CF47" s="366">
        <f t="shared" si="65"/>
        <v>0</v>
      </c>
      <c r="CG47" s="366">
        <f t="shared" si="66"/>
        <v>0</v>
      </c>
      <c r="CH47" s="394">
        <f t="shared" si="67"/>
        <v>0</v>
      </c>
      <c r="CI47" s="366">
        <f t="shared" si="68"/>
        <v>0</v>
      </c>
      <c r="CJ47" s="366">
        <f t="shared" si="69"/>
        <v>0</v>
      </c>
      <c r="CK47" s="394">
        <f t="shared" si="70"/>
        <v>1</v>
      </c>
      <c r="CL47" s="366">
        <f t="shared" si="71"/>
        <v>128.47999999999999</v>
      </c>
      <c r="CM47" s="366">
        <f t="shared" si="72"/>
        <v>8351200</v>
      </c>
      <c r="CN47" s="394">
        <f t="shared" si="73"/>
        <v>0</v>
      </c>
      <c r="CO47" s="366">
        <f t="shared" si="74"/>
        <v>0</v>
      </c>
      <c r="CP47" s="366">
        <f t="shared" si="75"/>
        <v>0</v>
      </c>
      <c r="CQ47" s="394">
        <f t="shared" si="76"/>
        <v>0</v>
      </c>
      <c r="CR47" s="366">
        <f t="shared" si="77"/>
        <v>0</v>
      </c>
      <c r="CS47" s="366">
        <f t="shared" si="78"/>
        <v>0</v>
      </c>
      <c r="CT47" s="394">
        <f t="shared" si="79"/>
        <v>0</v>
      </c>
      <c r="CU47" s="366">
        <f t="shared" si="80"/>
        <v>0</v>
      </c>
      <c r="CV47" s="366">
        <f t="shared" si="81"/>
        <v>0</v>
      </c>
      <c r="CW47" s="429"/>
      <c r="CX47" s="429"/>
      <c r="CY47" s="429"/>
      <c r="CZ47" s="429"/>
      <c r="DA47" s="429"/>
      <c r="DB47" s="429"/>
      <c r="DC47" s="429"/>
      <c r="DD47" s="429"/>
      <c r="DE47" s="429"/>
      <c r="DF47" s="429"/>
      <c r="DG47" s="429"/>
      <c r="DH47" s="429"/>
      <c r="DI47" s="429"/>
      <c r="DJ47" s="429"/>
      <c r="DK47" s="429"/>
      <c r="DL47" s="429"/>
      <c r="DM47" s="429"/>
      <c r="DN47" s="429"/>
      <c r="DO47" s="429"/>
      <c r="DP47" s="429"/>
      <c r="DQ47" s="429"/>
      <c r="DR47" s="429"/>
      <c r="DS47" s="429"/>
      <c r="DT47" s="429"/>
      <c r="DU47" s="429"/>
      <c r="DV47" s="429"/>
      <c r="DW47" s="429"/>
      <c r="DX47" s="429"/>
      <c r="DY47" s="429"/>
      <c r="DZ47" s="429"/>
      <c r="EA47" s="429"/>
      <c r="EB47" s="429"/>
      <c r="EC47" s="429"/>
      <c r="ED47" s="429"/>
      <c r="EE47" s="429"/>
      <c r="EF47" s="429"/>
      <c r="EG47" s="429"/>
      <c r="EH47" s="429"/>
      <c r="EI47" s="429"/>
      <c r="EJ47" s="429"/>
      <c r="EK47" s="429"/>
      <c r="EL47" s="429"/>
      <c r="EM47" s="429"/>
      <c r="EN47" s="429"/>
      <c r="EO47" s="429"/>
      <c r="EP47" s="429"/>
      <c r="EQ47" s="429"/>
      <c r="ER47" s="429"/>
      <c r="ES47" s="429"/>
      <c r="ET47" s="429"/>
      <c r="EU47" s="429"/>
    </row>
    <row r="48" spans="1:151" x14ac:dyDescent="0.3">
      <c r="A48" s="165">
        <v>28</v>
      </c>
      <c r="B48" s="164" t="s">
        <v>22</v>
      </c>
      <c r="C48" s="34" t="s">
        <v>115</v>
      </c>
      <c r="D48" s="35" t="s">
        <v>116</v>
      </c>
      <c r="E48" s="8" t="s">
        <v>113</v>
      </c>
      <c r="F48" s="37" t="s">
        <v>419</v>
      </c>
      <c r="G48" s="27" t="s">
        <v>94</v>
      </c>
      <c r="H48" s="10" t="s">
        <v>346</v>
      </c>
      <c r="I48" s="7">
        <v>2020</v>
      </c>
      <c r="J48" s="22" t="s">
        <v>84</v>
      </c>
      <c r="K48" s="11">
        <v>1006</v>
      </c>
      <c r="L48" s="12" t="s">
        <v>375</v>
      </c>
      <c r="M48" s="8" t="s">
        <v>17</v>
      </c>
      <c r="N48" s="7">
        <v>128.47999999999999</v>
      </c>
      <c r="O48" s="32">
        <f t="shared" si="4"/>
        <v>64974.704234122044</v>
      </c>
      <c r="P48" s="350">
        <v>8347950</v>
      </c>
      <c r="Q48" s="394">
        <f t="shared" si="5"/>
        <v>0</v>
      </c>
      <c r="R48" s="395">
        <f t="shared" si="6"/>
        <v>0</v>
      </c>
      <c r="S48" s="395">
        <f t="shared" si="7"/>
        <v>0</v>
      </c>
      <c r="T48" s="394">
        <f t="shared" si="8"/>
        <v>0</v>
      </c>
      <c r="U48" s="395">
        <f t="shared" si="9"/>
        <v>0</v>
      </c>
      <c r="V48" s="395">
        <f t="shared" si="10"/>
        <v>0</v>
      </c>
      <c r="W48" s="394">
        <f t="shared" si="11"/>
        <v>1</v>
      </c>
      <c r="X48" s="396">
        <f t="shared" si="12"/>
        <v>128.47999999999999</v>
      </c>
      <c r="Y48" s="396">
        <f t="shared" si="13"/>
        <v>8347950</v>
      </c>
      <c r="Z48" s="394">
        <f t="shared" si="14"/>
        <v>0</v>
      </c>
      <c r="AA48" s="396">
        <f t="shared" si="15"/>
        <v>0</v>
      </c>
      <c r="AB48" s="396">
        <f t="shared" si="16"/>
        <v>0</v>
      </c>
      <c r="AC48" s="394">
        <f t="shared" si="17"/>
        <v>0</v>
      </c>
      <c r="AD48" s="396">
        <f t="shared" si="18"/>
        <v>0</v>
      </c>
      <c r="AE48" s="396">
        <f t="shared" si="19"/>
        <v>0</v>
      </c>
      <c r="AF48" s="389">
        <f t="shared" si="94"/>
        <v>0</v>
      </c>
      <c r="AG48" s="367">
        <f t="shared" si="95"/>
        <v>0</v>
      </c>
      <c r="AH48" s="367">
        <f t="shared" si="20"/>
        <v>0</v>
      </c>
      <c r="AI48" s="367">
        <f t="shared" si="96"/>
        <v>128.47999999999999</v>
      </c>
      <c r="AJ48" s="367">
        <f t="shared" si="97"/>
        <v>8347950</v>
      </c>
      <c r="AK48" s="372">
        <f t="shared" si="21"/>
        <v>1</v>
      </c>
      <c r="AL48" s="394">
        <f t="shared" si="22"/>
        <v>0</v>
      </c>
      <c r="AM48" s="395">
        <f t="shared" si="23"/>
        <v>0</v>
      </c>
      <c r="AN48" s="395">
        <f t="shared" si="24"/>
        <v>0</v>
      </c>
      <c r="AO48" s="394">
        <f t="shared" si="25"/>
        <v>1</v>
      </c>
      <c r="AP48" s="395">
        <f t="shared" si="26"/>
        <v>128.47999999999999</v>
      </c>
      <c r="AQ48" s="395">
        <f t="shared" si="27"/>
        <v>8347950</v>
      </c>
      <c r="AR48" s="394">
        <f t="shared" si="28"/>
        <v>0</v>
      </c>
      <c r="AS48" s="366">
        <f t="shared" si="29"/>
        <v>0</v>
      </c>
      <c r="AT48" s="366">
        <f t="shared" si="30"/>
        <v>0</v>
      </c>
      <c r="AU48" s="394">
        <f t="shared" si="31"/>
        <v>1</v>
      </c>
      <c r="AV48" s="395">
        <f t="shared" si="32"/>
        <v>128.47999999999999</v>
      </c>
      <c r="AW48" s="395">
        <f t="shared" si="33"/>
        <v>8347950</v>
      </c>
      <c r="AX48" s="394">
        <f t="shared" si="34"/>
        <v>0</v>
      </c>
      <c r="AY48" s="366">
        <f t="shared" si="35"/>
        <v>0</v>
      </c>
      <c r="AZ48" s="366">
        <f t="shared" si="36"/>
        <v>0</v>
      </c>
      <c r="BA48" s="394">
        <f t="shared" si="37"/>
        <v>0</v>
      </c>
      <c r="BB48" s="366">
        <f t="shared" si="85"/>
        <v>0</v>
      </c>
      <c r="BC48" s="366">
        <f t="shared" si="86"/>
        <v>0</v>
      </c>
      <c r="BD48" s="394">
        <f t="shared" si="82"/>
        <v>0</v>
      </c>
      <c r="BE48" s="366">
        <f t="shared" si="88"/>
        <v>0</v>
      </c>
      <c r="BF48" s="366">
        <f t="shared" si="89"/>
        <v>0</v>
      </c>
      <c r="BG48" s="394">
        <f t="shared" si="40"/>
        <v>0</v>
      </c>
      <c r="BH48" s="366">
        <f t="shared" si="91"/>
        <v>0</v>
      </c>
      <c r="BI48" s="366">
        <f t="shared" si="92"/>
        <v>0</v>
      </c>
      <c r="BJ48" s="394">
        <f t="shared" si="43"/>
        <v>0</v>
      </c>
      <c r="BK48" s="366">
        <f t="shared" si="44"/>
        <v>0</v>
      </c>
      <c r="BL48" s="366">
        <f t="shared" si="45"/>
        <v>0</v>
      </c>
      <c r="BM48" s="394">
        <f t="shared" si="46"/>
        <v>0</v>
      </c>
      <c r="BN48" s="366">
        <f t="shared" si="47"/>
        <v>0</v>
      </c>
      <c r="BO48" s="366">
        <f t="shared" si="48"/>
        <v>0</v>
      </c>
      <c r="BP48" s="394">
        <f t="shared" si="49"/>
        <v>0</v>
      </c>
      <c r="BQ48" s="366">
        <f t="shared" si="50"/>
        <v>0</v>
      </c>
      <c r="BR48" s="366">
        <f t="shared" si="51"/>
        <v>0</v>
      </c>
      <c r="BS48" s="394">
        <f t="shared" si="52"/>
        <v>1</v>
      </c>
      <c r="BT48" s="366">
        <f t="shared" si="53"/>
        <v>128.47999999999999</v>
      </c>
      <c r="BU48" s="366">
        <f t="shared" si="54"/>
        <v>8347950</v>
      </c>
      <c r="BV48" s="394">
        <f t="shared" si="55"/>
        <v>0</v>
      </c>
      <c r="BW48" s="366">
        <f t="shared" si="56"/>
        <v>0</v>
      </c>
      <c r="BX48" s="366">
        <f t="shared" si="57"/>
        <v>0</v>
      </c>
      <c r="BY48" s="394">
        <f t="shared" si="58"/>
        <v>0</v>
      </c>
      <c r="BZ48" s="366">
        <f t="shared" si="59"/>
        <v>0</v>
      </c>
      <c r="CA48" s="366">
        <f t="shared" si="60"/>
        <v>0</v>
      </c>
      <c r="CB48" s="394">
        <f t="shared" si="61"/>
        <v>0</v>
      </c>
      <c r="CC48" s="366">
        <f t="shared" si="62"/>
        <v>0</v>
      </c>
      <c r="CD48" s="366">
        <f t="shared" si="63"/>
        <v>0</v>
      </c>
      <c r="CE48" s="394">
        <f t="shared" si="64"/>
        <v>0</v>
      </c>
      <c r="CF48" s="366">
        <f t="shared" si="65"/>
        <v>0</v>
      </c>
      <c r="CG48" s="366">
        <f t="shared" si="66"/>
        <v>0</v>
      </c>
      <c r="CH48" s="394">
        <f t="shared" si="67"/>
        <v>0</v>
      </c>
      <c r="CI48" s="366">
        <f t="shared" si="68"/>
        <v>0</v>
      </c>
      <c r="CJ48" s="366">
        <f t="shared" si="69"/>
        <v>0</v>
      </c>
      <c r="CK48" s="394">
        <f t="shared" si="70"/>
        <v>1</v>
      </c>
      <c r="CL48" s="366">
        <f t="shared" si="71"/>
        <v>128.47999999999999</v>
      </c>
      <c r="CM48" s="366">
        <f t="shared" si="72"/>
        <v>8347950</v>
      </c>
      <c r="CN48" s="394">
        <f t="shared" si="73"/>
        <v>0</v>
      </c>
      <c r="CO48" s="366">
        <f t="shared" si="74"/>
        <v>0</v>
      </c>
      <c r="CP48" s="366">
        <f t="shared" si="75"/>
        <v>0</v>
      </c>
      <c r="CQ48" s="394">
        <f t="shared" si="76"/>
        <v>0</v>
      </c>
      <c r="CR48" s="366">
        <f t="shared" si="77"/>
        <v>0</v>
      </c>
      <c r="CS48" s="366">
        <f t="shared" si="78"/>
        <v>0</v>
      </c>
      <c r="CT48" s="394">
        <f t="shared" si="79"/>
        <v>0</v>
      </c>
      <c r="CU48" s="366">
        <f t="shared" si="80"/>
        <v>0</v>
      </c>
      <c r="CV48" s="366">
        <f t="shared" si="81"/>
        <v>0</v>
      </c>
      <c r="CW48" s="429"/>
      <c r="CX48" s="429"/>
      <c r="CY48" s="429"/>
      <c r="CZ48" s="429"/>
      <c r="DA48" s="429"/>
      <c r="DB48" s="429"/>
      <c r="DC48" s="429"/>
      <c r="DD48" s="429"/>
      <c r="DE48" s="429"/>
      <c r="DF48" s="429"/>
      <c r="DG48" s="429"/>
      <c r="DH48" s="429"/>
      <c r="DI48" s="429"/>
      <c r="DJ48" s="429"/>
      <c r="DK48" s="429"/>
      <c r="DL48" s="429"/>
      <c r="DM48" s="429"/>
      <c r="DN48" s="429"/>
      <c r="DO48" s="429"/>
      <c r="DP48" s="429"/>
      <c r="DQ48" s="429"/>
      <c r="DR48" s="429"/>
      <c r="DS48" s="429"/>
      <c r="DT48" s="429"/>
      <c r="DU48" s="429"/>
      <c r="DV48" s="429"/>
      <c r="DW48" s="429"/>
      <c r="DX48" s="429"/>
      <c r="DY48" s="429"/>
      <c r="DZ48" s="429"/>
      <c r="EA48" s="429"/>
      <c r="EB48" s="429"/>
      <c r="EC48" s="429"/>
      <c r="ED48" s="429"/>
      <c r="EE48" s="429"/>
      <c r="EF48" s="429"/>
      <c r="EG48" s="429"/>
      <c r="EH48" s="429"/>
      <c r="EI48" s="429"/>
      <c r="EJ48" s="429"/>
      <c r="EK48" s="429"/>
      <c r="EL48" s="429"/>
      <c r="EM48" s="429"/>
      <c r="EN48" s="429"/>
      <c r="EO48" s="429"/>
      <c r="EP48" s="429"/>
      <c r="EQ48" s="429"/>
      <c r="ER48" s="429"/>
      <c r="ES48" s="429"/>
      <c r="ET48" s="429"/>
      <c r="EU48" s="429"/>
    </row>
    <row r="49" spans="1:151" x14ac:dyDescent="0.3">
      <c r="A49" s="166">
        <v>29</v>
      </c>
      <c r="B49" s="164" t="s">
        <v>22</v>
      </c>
      <c r="C49" s="34" t="s">
        <v>115</v>
      </c>
      <c r="D49" s="35" t="s">
        <v>116</v>
      </c>
      <c r="E49" s="8" t="s">
        <v>113</v>
      </c>
      <c r="F49" s="37" t="s">
        <v>419</v>
      </c>
      <c r="G49" s="27" t="s">
        <v>94</v>
      </c>
      <c r="H49" s="10" t="s">
        <v>346</v>
      </c>
      <c r="I49" s="7">
        <v>2020</v>
      </c>
      <c r="J49" s="22" t="s">
        <v>84</v>
      </c>
      <c r="K49" s="11">
        <v>1010</v>
      </c>
      <c r="L49" s="12" t="s">
        <v>375</v>
      </c>
      <c r="M49" s="8" t="s">
        <v>17</v>
      </c>
      <c r="N49" s="7">
        <v>68.72</v>
      </c>
      <c r="O49" s="32">
        <f t="shared" si="4"/>
        <v>60000</v>
      </c>
      <c r="P49" s="350">
        <v>4123200</v>
      </c>
      <c r="Q49" s="394">
        <f t="shared" si="5"/>
        <v>0</v>
      </c>
      <c r="R49" s="395">
        <f t="shared" si="6"/>
        <v>0</v>
      </c>
      <c r="S49" s="395">
        <f t="shared" si="7"/>
        <v>0</v>
      </c>
      <c r="T49" s="394">
        <f t="shared" si="8"/>
        <v>0</v>
      </c>
      <c r="U49" s="395">
        <f t="shared" si="9"/>
        <v>0</v>
      </c>
      <c r="V49" s="395">
        <f t="shared" si="10"/>
        <v>0</v>
      </c>
      <c r="W49" s="394">
        <f t="shared" si="11"/>
        <v>1</v>
      </c>
      <c r="X49" s="396">
        <f t="shared" si="12"/>
        <v>68.72</v>
      </c>
      <c r="Y49" s="396">
        <f t="shared" si="13"/>
        <v>4123200</v>
      </c>
      <c r="Z49" s="394">
        <f t="shared" si="14"/>
        <v>0</v>
      </c>
      <c r="AA49" s="396">
        <f t="shared" si="15"/>
        <v>0</v>
      </c>
      <c r="AB49" s="396">
        <f t="shared" si="16"/>
        <v>0</v>
      </c>
      <c r="AC49" s="394">
        <f t="shared" si="17"/>
        <v>0</v>
      </c>
      <c r="AD49" s="396">
        <f t="shared" si="18"/>
        <v>0</v>
      </c>
      <c r="AE49" s="396">
        <f t="shared" si="19"/>
        <v>0</v>
      </c>
      <c r="AF49" s="389">
        <f t="shared" si="94"/>
        <v>0</v>
      </c>
      <c r="AG49" s="367">
        <f t="shared" si="95"/>
        <v>0</v>
      </c>
      <c r="AH49" s="367">
        <f t="shared" si="20"/>
        <v>0</v>
      </c>
      <c r="AI49" s="367">
        <f t="shared" si="96"/>
        <v>68.72</v>
      </c>
      <c r="AJ49" s="367">
        <f t="shared" si="97"/>
        <v>4123200</v>
      </c>
      <c r="AK49" s="372">
        <f t="shared" si="21"/>
        <v>1</v>
      </c>
      <c r="AL49" s="394">
        <f t="shared" si="22"/>
        <v>0</v>
      </c>
      <c r="AM49" s="395">
        <f t="shared" si="23"/>
        <v>0</v>
      </c>
      <c r="AN49" s="395">
        <f t="shared" si="24"/>
        <v>0</v>
      </c>
      <c r="AO49" s="394">
        <f t="shared" si="25"/>
        <v>1</v>
      </c>
      <c r="AP49" s="395">
        <f t="shared" si="26"/>
        <v>68.72</v>
      </c>
      <c r="AQ49" s="395">
        <f t="shared" si="27"/>
        <v>4123200</v>
      </c>
      <c r="AR49" s="394">
        <f t="shared" si="28"/>
        <v>0</v>
      </c>
      <c r="AS49" s="366">
        <f t="shared" si="29"/>
        <v>0</v>
      </c>
      <c r="AT49" s="366">
        <f t="shared" si="30"/>
        <v>0</v>
      </c>
      <c r="AU49" s="394">
        <f t="shared" si="31"/>
        <v>1</v>
      </c>
      <c r="AV49" s="395">
        <f t="shared" si="32"/>
        <v>68.72</v>
      </c>
      <c r="AW49" s="395">
        <f t="shared" si="33"/>
        <v>4123200</v>
      </c>
      <c r="AX49" s="394">
        <f t="shared" si="34"/>
        <v>0</v>
      </c>
      <c r="AY49" s="366">
        <f t="shared" si="35"/>
        <v>0</v>
      </c>
      <c r="AZ49" s="366">
        <f t="shared" si="36"/>
        <v>0</v>
      </c>
      <c r="BA49" s="394">
        <f t="shared" si="37"/>
        <v>0</v>
      </c>
      <c r="BB49" s="366">
        <f t="shared" si="85"/>
        <v>0</v>
      </c>
      <c r="BC49" s="366">
        <f t="shared" si="86"/>
        <v>0</v>
      </c>
      <c r="BD49" s="394">
        <f t="shared" si="82"/>
        <v>0</v>
      </c>
      <c r="BE49" s="366">
        <f t="shared" si="88"/>
        <v>0</v>
      </c>
      <c r="BF49" s="366">
        <f t="shared" si="89"/>
        <v>0</v>
      </c>
      <c r="BG49" s="394">
        <f t="shared" si="40"/>
        <v>0</v>
      </c>
      <c r="BH49" s="366">
        <f t="shared" si="91"/>
        <v>0</v>
      </c>
      <c r="BI49" s="366">
        <f t="shared" si="92"/>
        <v>0</v>
      </c>
      <c r="BJ49" s="394">
        <f t="shared" si="43"/>
        <v>0</v>
      </c>
      <c r="BK49" s="366">
        <f t="shared" si="44"/>
        <v>0</v>
      </c>
      <c r="BL49" s="366">
        <f t="shared" si="45"/>
        <v>0</v>
      </c>
      <c r="BM49" s="394">
        <f t="shared" si="46"/>
        <v>0</v>
      </c>
      <c r="BN49" s="366">
        <f t="shared" si="47"/>
        <v>0</v>
      </c>
      <c r="BO49" s="366">
        <f t="shared" si="48"/>
        <v>0</v>
      </c>
      <c r="BP49" s="394">
        <f t="shared" si="49"/>
        <v>0</v>
      </c>
      <c r="BQ49" s="366">
        <f t="shared" si="50"/>
        <v>0</v>
      </c>
      <c r="BR49" s="366">
        <f t="shared" si="51"/>
        <v>0</v>
      </c>
      <c r="BS49" s="394">
        <f t="shared" si="52"/>
        <v>1</v>
      </c>
      <c r="BT49" s="366">
        <f t="shared" si="53"/>
        <v>68.72</v>
      </c>
      <c r="BU49" s="366">
        <f t="shared" si="54"/>
        <v>4123200</v>
      </c>
      <c r="BV49" s="394">
        <f t="shared" si="55"/>
        <v>0</v>
      </c>
      <c r="BW49" s="366">
        <f t="shared" si="56"/>
        <v>0</v>
      </c>
      <c r="BX49" s="366">
        <f t="shared" si="57"/>
        <v>0</v>
      </c>
      <c r="BY49" s="394">
        <f t="shared" si="58"/>
        <v>0</v>
      </c>
      <c r="BZ49" s="366">
        <f t="shared" si="59"/>
        <v>0</v>
      </c>
      <c r="CA49" s="366">
        <f t="shared" si="60"/>
        <v>0</v>
      </c>
      <c r="CB49" s="394">
        <f t="shared" si="61"/>
        <v>0</v>
      </c>
      <c r="CC49" s="366">
        <f t="shared" si="62"/>
        <v>0</v>
      </c>
      <c r="CD49" s="366">
        <f t="shared" si="63"/>
        <v>0</v>
      </c>
      <c r="CE49" s="394">
        <f t="shared" si="64"/>
        <v>0</v>
      </c>
      <c r="CF49" s="366">
        <f t="shared" si="65"/>
        <v>0</v>
      </c>
      <c r="CG49" s="366">
        <f t="shared" si="66"/>
        <v>0</v>
      </c>
      <c r="CH49" s="394">
        <f t="shared" si="67"/>
        <v>0</v>
      </c>
      <c r="CI49" s="366">
        <f t="shared" si="68"/>
        <v>0</v>
      </c>
      <c r="CJ49" s="366">
        <f t="shared" si="69"/>
        <v>0</v>
      </c>
      <c r="CK49" s="394">
        <f t="shared" si="70"/>
        <v>1</v>
      </c>
      <c r="CL49" s="366">
        <f t="shared" si="71"/>
        <v>68.72</v>
      </c>
      <c r="CM49" s="366">
        <f t="shared" si="72"/>
        <v>4123200</v>
      </c>
      <c r="CN49" s="394">
        <f t="shared" si="73"/>
        <v>0</v>
      </c>
      <c r="CO49" s="366">
        <f t="shared" si="74"/>
        <v>0</v>
      </c>
      <c r="CP49" s="366">
        <f t="shared" si="75"/>
        <v>0</v>
      </c>
      <c r="CQ49" s="394">
        <f t="shared" si="76"/>
        <v>0</v>
      </c>
      <c r="CR49" s="366">
        <f t="shared" si="77"/>
        <v>0</v>
      </c>
      <c r="CS49" s="366">
        <f t="shared" si="78"/>
        <v>0</v>
      </c>
      <c r="CT49" s="394">
        <f t="shared" si="79"/>
        <v>0</v>
      </c>
      <c r="CU49" s="366">
        <f t="shared" si="80"/>
        <v>0</v>
      </c>
      <c r="CV49" s="366">
        <f t="shared" si="81"/>
        <v>0</v>
      </c>
      <c r="CW49" s="429"/>
      <c r="CX49" s="429"/>
      <c r="CY49" s="429"/>
      <c r="CZ49" s="429"/>
      <c r="DA49" s="429"/>
      <c r="DB49" s="429"/>
      <c r="DC49" s="429"/>
      <c r="DD49" s="429"/>
      <c r="DE49" s="429"/>
      <c r="DF49" s="429"/>
      <c r="DG49" s="429"/>
      <c r="DH49" s="429"/>
      <c r="DI49" s="429"/>
      <c r="DJ49" s="429"/>
      <c r="DK49" s="429"/>
      <c r="DL49" s="429"/>
      <c r="DM49" s="429"/>
      <c r="DN49" s="429"/>
      <c r="DO49" s="429"/>
      <c r="DP49" s="429"/>
      <c r="DQ49" s="429"/>
      <c r="DR49" s="429"/>
      <c r="DS49" s="429"/>
      <c r="DT49" s="429"/>
      <c r="DU49" s="429"/>
      <c r="DV49" s="429"/>
      <c r="DW49" s="429"/>
      <c r="DX49" s="429"/>
      <c r="DY49" s="429"/>
      <c r="DZ49" s="429"/>
      <c r="EA49" s="429"/>
      <c r="EB49" s="429"/>
      <c r="EC49" s="429"/>
      <c r="ED49" s="429"/>
      <c r="EE49" s="429"/>
      <c r="EF49" s="429"/>
      <c r="EG49" s="429"/>
      <c r="EH49" s="429"/>
      <c r="EI49" s="429"/>
      <c r="EJ49" s="429"/>
      <c r="EK49" s="429"/>
      <c r="EL49" s="429"/>
      <c r="EM49" s="429"/>
      <c r="EN49" s="429"/>
      <c r="EO49" s="429"/>
      <c r="EP49" s="429"/>
      <c r="EQ49" s="429"/>
      <c r="ER49" s="429"/>
      <c r="ES49" s="429"/>
      <c r="ET49" s="429"/>
      <c r="EU49" s="429"/>
    </row>
    <row r="50" spans="1:151" x14ac:dyDescent="0.3">
      <c r="A50" s="166">
        <v>30</v>
      </c>
      <c r="B50" s="164" t="s">
        <v>22</v>
      </c>
      <c r="C50" s="34" t="s">
        <v>115</v>
      </c>
      <c r="D50" s="35" t="s">
        <v>116</v>
      </c>
      <c r="E50" s="8" t="s">
        <v>113</v>
      </c>
      <c r="F50" s="37" t="s">
        <v>419</v>
      </c>
      <c r="G50" s="27" t="s">
        <v>94</v>
      </c>
      <c r="H50" s="10" t="s">
        <v>346</v>
      </c>
      <c r="I50" s="7">
        <v>2020</v>
      </c>
      <c r="J50" s="22" t="s">
        <v>84</v>
      </c>
      <c r="K50" s="11">
        <v>1011</v>
      </c>
      <c r="L50" s="12" t="s">
        <v>375</v>
      </c>
      <c r="M50" s="8" t="s">
        <v>17</v>
      </c>
      <c r="N50" s="7">
        <v>82.56</v>
      </c>
      <c r="O50" s="32">
        <f t="shared" si="4"/>
        <v>60000</v>
      </c>
      <c r="P50" s="350">
        <v>4953600</v>
      </c>
      <c r="Q50" s="394">
        <f t="shared" si="5"/>
        <v>0</v>
      </c>
      <c r="R50" s="395">
        <f t="shared" si="6"/>
        <v>0</v>
      </c>
      <c r="S50" s="395">
        <f t="shared" si="7"/>
        <v>0</v>
      </c>
      <c r="T50" s="394">
        <f t="shared" si="8"/>
        <v>0</v>
      </c>
      <c r="U50" s="395">
        <f t="shared" si="9"/>
        <v>0</v>
      </c>
      <c r="V50" s="395">
        <f t="shared" si="10"/>
        <v>0</v>
      </c>
      <c r="W50" s="394">
        <f t="shared" si="11"/>
        <v>1</v>
      </c>
      <c r="X50" s="396">
        <f t="shared" si="12"/>
        <v>82.56</v>
      </c>
      <c r="Y50" s="396">
        <f t="shared" si="13"/>
        <v>4953600</v>
      </c>
      <c r="Z50" s="394">
        <f t="shared" si="14"/>
        <v>0</v>
      </c>
      <c r="AA50" s="396">
        <f t="shared" si="15"/>
        <v>0</v>
      </c>
      <c r="AB50" s="396">
        <f t="shared" si="16"/>
        <v>0</v>
      </c>
      <c r="AC50" s="394">
        <f t="shared" si="17"/>
        <v>0</v>
      </c>
      <c r="AD50" s="396">
        <f t="shared" si="18"/>
        <v>0</v>
      </c>
      <c r="AE50" s="396">
        <f t="shared" si="19"/>
        <v>0</v>
      </c>
      <c r="AF50" s="389">
        <f t="shared" si="94"/>
        <v>0</v>
      </c>
      <c r="AG50" s="367">
        <f t="shared" si="95"/>
        <v>0</v>
      </c>
      <c r="AH50" s="367">
        <f t="shared" si="20"/>
        <v>0</v>
      </c>
      <c r="AI50" s="367">
        <f t="shared" si="96"/>
        <v>82.56</v>
      </c>
      <c r="AJ50" s="367">
        <f t="shared" si="97"/>
        <v>4953600</v>
      </c>
      <c r="AK50" s="372">
        <f t="shared" si="21"/>
        <v>1</v>
      </c>
      <c r="AL50" s="394">
        <f t="shared" si="22"/>
        <v>0</v>
      </c>
      <c r="AM50" s="395">
        <f t="shared" si="23"/>
        <v>0</v>
      </c>
      <c r="AN50" s="395">
        <f t="shared" si="24"/>
        <v>0</v>
      </c>
      <c r="AO50" s="394">
        <f t="shared" si="25"/>
        <v>1</v>
      </c>
      <c r="AP50" s="395">
        <f t="shared" si="26"/>
        <v>82.56</v>
      </c>
      <c r="AQ50" s="395">
        <f t="shared" si="27"/>
        <v>4953600</v>
      </c>
      <c r="AR50" s="394">
        <f t="shared" si="28"/>
        <v>0</v>
      </c>
      <c r="AS50" s="366">
        <f t="shared" si="29"/>
        <v>0</v>
      </c>
      <c r="AT50" s="366">
        <f t="shared" si="30"/>
        <v>0</v>
      </c>
      <c r="AU50" s="394">
        <f t="shared" si="31"/>
        <v>1</v>
      </c>
      <c r="AV50" s="395">
        <f t="shared" si="32"/>
        <v>82.56</v>
      </c>
      <c r="AW50" s="395">
        <f t="shared" si="33"/>
        <v>4953600</v>
      </c>
      <c r="AX50" s="394">
        <f t="shared" si="34"/>
        <v>0</v>
      </c>
      <c r="AY50" s="366">
        <f t="shared" si="35"/>
        <v>0</v>
      </c>
      <c r="AZ50" s="366">
        <f t="shared" si="36"/>
        <v>0</v>
      </c>
      <c r="BA50" s="394">
        <f t="shared" si="37"/>
        <v>0</v>
      </c>
      <c r="BB50" s="366">
        <f t="shared" si="85"/>
        <v>0</v>
      </c>
      <c r="BC50" s="366">
        <f t="shared" si="86"/>
        <v>0</v>
      </c>
      <c r="BD50" s="394">
        <f t="shared" si="82"/>
        <v>0</v>
      </c>
      <c r="BE50" s="366">
        <f t="shared" si="88"/>
        <v>0</v>
      </c>
      <c r="BF50" s="366">
        <f t="shared" si="89"/>
        <v>0</v>
      </c>
      <c r="BG50" s="394">
        <f t="shared" si="40"/>
        <v>0</v>
      </c>
      <c r="BH50" s="366">
        <f t="shared" si="91"/>
        <v>0</v>
      </c>
      <c r="BI50" s="366">
        <f t="shared" si="92"/>
        <v>0</v>
      </c>
      <c r="BJ50" s="394">
        <f t="shared" si="43"/>
        <v>0</v>
      </c>
      <c r="BK50" s="366">
        <f t="shared" si="44"/>
        <v>0</v>
      </c>
      <c r="BL50" s="366">
        <f t="shared" si="45"/>
        <v>0</v>
      </c>
      <c r="BM50" s="394">
        <f t="shared" si="46"/>
        <v>0</v>
      </c>
      <c r="BN50" s="366">
        <f t="shared" si="47"/>
        <v>0</v>
      </c>
      <c r="BO50" s="366">
        <f t="shared" si="48"/>
        <v>0</v>
      </c>
      <c r="BP50" s="394">
        <f t="shared" si="49"/>
        <v>0</v>
      </c>
      <c r="BQ50" s="366">
        <f t="shared" si="50"/>
        <v>0</v>
      </c>
      <c r="BR50" s="366">
        <f t="shared" si="51"/>
        <v>0</v>
      </c>
      <c r="BS50" s="394">
        <f t="shared" si="52"/>
        <v>1</v>
      </c>
      <c r="BT50" s="366">
        <f t="shared" si="53"/>
        <v>82.56</v>
      </c>
      <c r="BU50" s="366">
        <f t="shared" si="54"/>
        <v>4953600</v>
      </c>
      <c r="BV50" s="394">
        <f t="shared" si="55"/>
        <v>0</v>
      </c>
      <c r="BW50" s="366">
        <f t="shared" si="56"/>
        <v>0</v>
      </c>
      <c r="BX50" s="366">
        <f t="shared" si="57"/>
        <v>0</v>
      </c>
      <c r="BY50" s="394">
        <f t="shared" si="58"/>
        <v>0</v>
      </c>
      <c r="BZ50" s="366">
        <f t="shared" si="59"/>
        <v>0</v>
      </c>
      <c r="CA50" s="366">
        <f t="shared" si="60"/>
        <v>0</v>
      </c>
      <c r="CB50" s="394">
        <f t="shared" si="61"/>
        <v>0</v>
      </c>
      <c r="CC50" s="366">
        <f t="shared" si="62"/>
        <v>0</v>
      </c>
      <c r="CD50" s="366">
        <f t="shared" si="63"/>
        <v>0</v>
      </c>
      <c r="CE50" s="394">
        <f t="shared" si="64"/>
        <v>0</v>
      </c>
      <c r="CF50" s="366">
        <f t="shared" si="65"/>
        <v>0</v>
      </c>
      <c r="CG50" s="366">
        <f t="shared" si="66"/>
        <v>0</v>
      </c>
      <c r="CH50" s="394">
        <f t="shared" si="67"/>
        <v>0</v>
      </c>
      <c r="CI50" s="366">
        <f t="shared" si="68"/>
        <v>0</v>
      </c>
      <c r="CJ50" s="366">
        <f t="shared" si="69"/>
        <v>0</v>
      </c>
      <c r="CK50" s="394">
        <f t="shared" si="70"/>
        <v>1</v>
      </c>
      <c r="CL50" s="366">
        <f t="shared" si="71"/>
        <v>82.56</v>
      </c>
      <c r="CM50" s="366">
        <f t="shared" si="72"/>
        <v>4953600</v>
      </c>
      <c r="CN50" s="394">
        <f t="shared" si="73"/>
        <v>0</v>
      </c>
      <c r="CO50" s="366">
        <f t="shared" si="74"/>
        <v>0</v>
      </c>
      <c r="CP50" s="366">
        <f t="shared" si="75"/>
        <v>0</v>
      </c>
      <c r="CQ50" s="394">
        <f t="shared" si="76"/>
        <v>0</v>
      </c>
      <c r="CR50" s="366">
        <f t="shared" si="77"/>
        <v>0</v>
      </c>
      <c r="CS50" s="366">
        <f t="shared" si="78"/>
        <v>0</v>
      </c>
      <c r="CT50" s="394">
        <f t="shared" si="79"/>
        <v>0</v>
      </c>
      <c r="CU50" s="366">
        <f t="shared" si="80"/>
        <v>0</v>
      </c>
      <c r="CV50" s="366">
        <f t="shared" si="81"/>
        <v>0</v>
      </c>
      <c r="CW50" s="429"/>
      <c r="CX50" s="429"/>
      <c r="CY50" s="429"/>
      <c r="CZ50" s="429"/>
      <c r="DA50" s="429"/>
      <c r="DB50" s="429"/>
      <c r="DC50" s="429"/>
      <c r="DD50" s="429"/>
      <c r="DE50" s="429"/>
      <c r="DF50" s="429"/>
      <c r="DG50" s="429"/>
      <c r="DH50" s="429"/>
      <c r="DI50" s="429"/>
      <c r="DJ50" s="429"/>
      <c r="DK50" s="429"/>
      <c r="DL50" s="429"/>
      <c r="DM50" s="429"/>
      <c r="DN50" s="429"/>
      <c r="DO50" s="429"/>
      <c r="DP50" s="429"/>
      <c r="DQ50" s="429"/>
      <c r="DR50" s="429"/>
      <c r="DS50" s="429"/>
      <c r="DT50" s="429"/>
      <c r="DU50" s="429"/>
      <c r="DV50" s="429"/>
      <c r="DW50" s="429"/>
      <c r="DX50" s="429"/>
      <c r="DY50" s="429"/>
      <c r="DZ50" s="429"/>
      <c r="EA50" s="429"/>
      <c r="EB50" s="429"/>
      <c r="EC50" s="429"/>
      <c r="ED50" s="429"/>
      <c r="EE50" s="429"/>
      <c r="EF50" s="429"/>
      <c r="EG50" s="429"/>
      <c r="EH50" s="429"/>
      <c r="EI50" s="429"/>
      <c r="EJ50" s="429"/>
      <c r="EK50" s="429"/>
      <c r="EL50" s="429"/>
      <c r="EM50" s="429"/>
      <c r="EN50" s="429"/>
      <c r="EO50" s="429"/>
      <c r="EP50" s="429"/>
      <c r="EQ50" s="429"/>
      <c r="ER50" s="429"/>
      <c r="ES50" s="429"/>
      <c r="ET50" s="429"/>
      <c r="EU50" s="429"/>
    </row>
    <row r="51" spans="1:151" x14ac:dyDescent="0.3">
      <c r="A51" s="165">
        <v>31</v>
      </c>
      <c r="B51" s="164" t="s">
        <v>22</v>
      </c>
      <c r="C51" s="8" t="s">
        <v>120</v>
      </c>
      <c r="D51" s="8" t="s">
        <v>121</v>
      </c>
      <c r="E51" s="8" t="s">
        <v>113</v>
      </c>
      <c r="F51" s="2" t="s">
        <v>396</v>
      </c>
      <c r="G51" s="27" t="s">
        <v>94</v>
      </c>
      <c r="H51" s="7"/>
      <c r="I51" s="7" t="s">
        <v>62</v>
      </c>
      <c r="J51" s="6" t="s">
        <v>83</v>
      </c>
      <c r="K51" s="11">
        <v>1003</v>
      </c>
      <c r="L51" s="12" t="s">
        <v>375</v>
      </c>
      <c r="M51" s="8" t="s">
        <v>17</v>
      </c>
      <c r="N51" s="7">
        <v>142.80000000000001</v>
      </c>
      <c r="O51" s="32">
        <f t="shared" si="4"/>
        <v>54999.999999999993</v>
      </c>
      <c r="P51" s="350">
        <v>7854000</v>
      </c>
      <c r="Q51" s="394">
        <f t="shared" si="5"/>
        <v>0</v>
      </c>
      <c r="R51" s="395">
        <f t="shared" si="6"/>
        <v>0</v>
      </c>
      <c r="S51" s="395">
        <f t="shared" si="7"/>
        <v>0</v>
      </c>
      <c r="T51" s="394">
        <f t="shared" si="8"/>
        <v>0</v>
      </c>
      <c r="U51" s="395">
        <f t="shared" si="9"/>
        <v>0</v>
      </c>
      <c r="V51" s="395">
        <f t="shared" si="10"/>
        <v>0</v>
      </c>
      <c r="W51" s="394">
        <f t="shared" si="11"/>
        <v>1</v>
      </c>
      <c r="X51" s="396">
        <f t="shared" si="12"/>
        <v>142.80000000000001</v>
      </c>
      <c r="Y51" s="396">
        <f t="shared" si="13"/>
        <v>7854000</v>
      </c>
      <c r="Z51" s="394">
        <f t="shared" si="14"/>
        <v>0</v>
      </c>
      <c r="AA51" s="396">
        <f t="shared" si="15"/>
        <v>0</v>
      </c>
      <c r="AB51" s="396">
        <f t="shared" si="16"/>
        <v>0</v>
      </c>
      <c r="AC51" s="394">
        <f t="shared" si="17"/>
        <v>0</v>
      </c>
      <c r="AD51" s="396">
        <f t="shared" si="18"/>
        <v>0</v>
      </c>
      <c r="AE51" s="396">
        <f t="shared" si="19"/>
        <v>0</v>
      </c>
      <c r="AF51" s="389">
        <f t="shared" si="94"/>
        <v>0</v>
      </c>
      <c r="AG51" s="367">
        <f t="shared" si="95"/>
        <v>0</v>
      </c>
      <c r="AH51" s="367">
        <f t="shared" si="20"/>
        <v>0</v>
      </c>
      <c r="AI51" s="367">
        <f t="shared" si="96"/>
        <v>142.80000000000001</v>
      </c>
      <c r="AJ51" s="367">
        <f t="shared" si="97"/>
        <v>7854000</v>
      </c>
      <c r="AK51" s="372">
        <f t="shared" si="21"/>
        <v>1</v>
      </c>
      <c r="AL51" s="394">
        <f t="shared" si="22"/>
        <v>0</v>
      </c>
      <c r="AM51" s="395">
        <f t="shared" si="23"/>
        <v>0</v>
      </c>
      <c r="AN51" s="395">
        <f t="shared" si="24"/>
        <v>0</v>
      </c>
      <c r="AO51" s="394">
        <f t="shared" si="25"/>
        <v>1</v>
      </c>
      <c r="AP51" s="395">
        <f t="shared" si="26"/>
        <v>142.80000000000001</v>
      </c>
      <c r="AQ51" s="395">
        <f t="shared" si="27"/>
        <v>7854000</v>
      </c>
      <c r="AR51" s="394">
        <f t="shared" si="28"/>
        <v>0</v>
      </c>
      <c r="AS51" s="366">
        <f t="shared" si="29"/>
        <v>0</v>
      </c>
      <c r="AT51" s="366">
        <f t="shared" si="30"/>
        <v>0</v>
      </c>
      <c r="AU51" s="394">
        <f t="shared" si="31"/>
        <v>1</v>
      </c>
      <c r="AV51" s="395">
        <f t="shared" si="32"/>
        <v>142.80000000000001</v>
      </c>
      <c r="AW51" s="395">
        <f t="shared" si="33"/>
        <v>7854000</v>
      </c>
      <c r="AX51" s="394">
        <f t="shared" si="34"/>
        <v>0</v>
      </c>
      <c r="AY51" s="366">
        <f t="shared" si="35"/>
        <v>0</v>
      </c>
      <c r="AZ51" s="366">
        <f t="shared" si="36"/>
        <v>0</v>
      </c>
      <c r="BA51" s="394">
        <f t="shared" si="37"/>
        <v>1</v>
      </c>
      <c r="BB51" s="366">
        <f t="shared" si="85"/>
        <v>142.80000000000001</v>
      </c>
      <c r="BC51" s="366">
        <f t="shared" si="86"/>
        <v>7854000</v>
      </c>
      <c r="BD51" s="394">
        <f t="shared" si="82"/>
        <v>0</v>
      </c>
      <c r="BE51" s="366">
        <f t="shared" si="88"/>
        <v>0</v>
      </c>
      <c r="BF51" s="366">
        <f t="shared" si="89"/>
        <v>0</v>
      </c>
      <c r="BG51" s="394">
        <f t="shared" si="40"/>
        <v>0</v>
      </c>
      <c r="BH51" s="366">
        <f t="shared" si="91"/>
        <v>0</v>
      </c>
      <c r="BI51" s="366">
        <f t="shared" si="92"/>
        <v>0</v>
      </c>
      <c r="BJ51" s="394">
        <f t="shared" si="43"/>
        <v>0</v>
      </c>
      <c r="BK51" s="366">
        <f t="shared" si="44"/>
        <v>0</v>
      </c>
      <c r="BL51" s="366">
        <f t="shared" si="45"/>
        <v>0</v>
      </c>
      <c r="BM51" s="394">
        <f t="shared" si="46"/>
        <v>0</v>
      </c>
      <c r="BN51" s="366">
        <f t="shared" si="47"/>
        <v>0</v>
      </c>
      <c r="BO51" s="366">
        <f t="shared" si="48"/>
        <v>0</v>
      </c>
      <c r="BP51" s="394">
        <f t="shared" si="49"/>
        <v>0</v>
      </c>
      <c r="BQ51" s="366">
        <f t="shared" si="50"/>
        <v>0</v>
      </c>
      <c r="BR51" s="366">
        <f t="shared" si="51"/>
        <v>0</v>
      </c>
      <c r="BS51" s="394">
        <f t="shared" si="52"/>
        <v>0</v>
      </c>
      <c r="BT51" s="366">
        <f t="shared" si="53"/>
        <v>0</v>
      </c>
      <c r="BU51" s="366">
        <f t="shared" si="54"/>
        <v>0</v>
      </c>
      <c r="BV51" s="394">
        <f t="shared" si="55"/>
        <v>0</v>
      </c>
      <c r="BW51" s="366">
        <f t="shared" si="56"/>
        <v>0</v>
      </c>
      <c r="BX51" s="366">
        <f t="shared" si="57"/>
        <v>0</v>
      </c>
      <c r="BY51" s="394">
        <f t="shared" si="58"/>
        <v>0</v>
      </c>
      <c r="BZ51" s="366">
        <f t="shared" si="59"/>
        <v>0</v>
      </c>
      <c r="CA51" s="366">
        <f t="shared" si="60"/>
        <v>0</v>
      </c>
      <c r="CB51" s="394">
        <f t="shared" si="61"/>
        <v>0</v>
      </c>
      <c r="CC51" s="366">
        <f t="shared" si="62"/>
        <v>0</v>
      </c>
      <c r="CD51" s="366">
        <f t="shared" si="63"/>
        <v>0</v>
      </c>
      <c r="CE51" s="394">
        <f t="shared" si="64"/>
        <v>1</v>
      </c>
      <c r="CF51" s="366">
        <f t="shared" si="65"/>
        <v>142.80000000000001</v>
      </c>
      <c r="CG51" s="366">
        <f t="shared" si="66"/>
        <v>7854000</v>
      </c>
      <c r="CH51" s="394">
        <f t="shared" si="67"/>
        <v>0</v>
      </c>
      <c r="CI51" s="366">
        <f t="shared" si="68"/>
        <v>0</v>
      </c>
      <c r="CJ51" s="366">
        <f t="shared" si="69"/>
        <v>0</v>
      </c>
      <c r="CK51" s="394">
        <f t="shared" si="70"/>
        <v>0</v>
      </c>
      <c r="CL51" s="366">
        <f t="shared" si="71"/>
        <v>0</v>
      </c>
      <c r="CM51" s="366">
        <f t="shared" si="72"/>
        <v>0</v>
      </c>
      <c r="CN51" s="394">
        <f t="shared" si="73"/>
        <v>0</v>
      </c>
      <c r="CO51" s="366">
        <f t="shared" si="74"/>
        <v>0</v>
      </c>
      <c r="CP51" s="366">
        <f t="shared" si="75"/>
        <v>0</v>
      </c>
      <c r="CQ51" s="394">
        <f t="shared" si="76"/>
        <v>0</v>
      </c>
      <c r="CR51" s="366">
        <f t="shared" si="77"/>
        <v>0</v>
      </c>
      <c r="CS51" s="366">
        <f t="shared" si="78"/>
        <v>0</v>
      </c>
      <c r="CT51" s="394">
        <f t="shared" si="79"/>
        <v>0</v>
      </c>
      <c r="CU51" s="366">
        <f t="shared" si="80"/>
        <v>0</v>
      </c>
      <c r="CV51" s="366">
        <f t="shared" si="81"/>
        <v>0</v>
      </c>
      <c r="CW51" s="429"/>
      <c r="CX51" s="429"/>
      <c r="CY51" s="429"/>
      <c r="CZ51" s="429"/>
      <c r="DA51" s="429"/>
      <c r="DB51" s="429"/>
      <c r="DC51" s="429"/>
      <c r="DD51" s="429"/>
      <c r="DE51" s="429"/>
      <c r="DF51" s="429"/>
      <c r="DG51" s="429"/>
      <c r="DH51" s="429"/>
      <c r="DI51" s="429"/>
      <c r="DJ51" s="429"/>
      <c r="DK51" s="429"/>
      <c r="DL51" s="429"/>
      <c r="DM51" s="429"/>
      <c r="DN51" s="429"/>
      <c r="DO51" s="429"/>
      <c r="DP51" s="429"/>
      <c r="DQ51" s="429"/>
      <c r="DR51" s="429"/>
      <c r="DS51" s="429"/>
      <c r="DT51" s="429"/>
      <c r="DU51" s="429"/>
      <c r="DV51" s="429"/>
      <c r="DW51" s="429"/>
      <c r="DX51" s="429"/>
      <c r="DY51" s="429"/>
      <c r="DZ51" s="429"/>
      <c r="EA51" s="429"/>
      <c r="EB51" s="429"/>
      <c r="EC51" s="429"/>
      <c r="ED51" s="429"/>
      <c r="EE51" s="429"/>
      <c r="EF51" s="429"/>
      <c r="EG51" s="429"/>
      <c r="EH51" s="429"/>
      <c r="EI51" s="429"/>
      <c r="EJ51" s="429"/>
      <c r="EK51" s="429"/>
      <c r="EL51" s="429"/>
      <c r="EM51" s="429"/>
      <c r="EN51" s="429"/>
      <c r="EO51" s="429"/>
      <c r="EP51" s="429"/>
      <c r="EQ51" s="429"/>
      <c r="ER51" s="429"/>
      <c r="ES51" s="429"/>
      <c r="ET51" s="429"/>
      <c r="EU51" s="429"/>
    </row>
    <row r="52" spans="1:151" x14ac:dyDescent="0.3">
      <c r="A52" s="166">
        <v>32</v>
      </c>
      <c r="B52" s="164" t="s">
        <v>22</v>
      </c>
      <c r="C52" s="8" t="s">
        <v>120</v>
      </c>
      <c r="D52" s="8" t="s">
        <v>121</v>
      </c>
      <c r="E52" s="8" t="s">
        <v>113</v>
      </c>
      <c r="F52" s="2" t="s">
        <v>396</v>
      </c>
      <c r="G52" s="27" t="s">
        <v>94</v>
      </c>
      <c r="H52" s="7"/>
      <c r="I52" s="7" t="s">
        <v>62</v>
      </c>
      <c r="J52" s="6" t="s">
        <v>83</v>
      </c>
      <c r="K52" s="11">
        <v>1004</v>
      </c>
      <c r="L52" s="12" t="s">
        <v>375</v>
      </c>
      <c r="M52" s="8" t="s">
        <v>17</v>
      </c>
      <c r="N52" s="7">
        <v>144.19999999999999</v>
      </c>
      <c r="O52" s="32">
        <f t="shared" si="4"/>
        <v>55000.000000000007</v>
      </c>
      <c r="P52" s="350">
        <v>7931000</v>
      </c>
      <c r="Q52" s="394">
        <f t="shared" si="5"/>
        <v>0</v>
      </c>
      <c r="R52" s="395">
        <f t="shared" si="6"/>
        <v>0</v>
      </c>
      <c r="S52" s="395">
        <f t="shared" si="7"/>
        <v>0</v>
      </c>
      <c r="T52" s="394">
        <f t="shared" si="8"/>
        <v>0</v>
      </c>
      <c r="U52" s="395">
        <f t="shared" si="9"/>
        <v>0</v>
      </c>
      <c r="V52" s="395">
        <f t="shared" si="10"/>
        <v>0</v>
      </c>
      <c r="W52" s="394">
        <f t="shared" si="11"/>
        <v>1</v>
      </c>
      <c r="X52" s="396">
        <f t="shared" si="12"/>
        <v>144.19999999999999</v>
      </c>
      <c r="Y52" s="396">
        <f t="shared" si="13"/>
        <v>7931000</v>
      </c>
      <c r="Z52" s="394">
        <f t="shared" si="14"/>
        <v>0</v>
      </c>
      <c r="AA52" s="396">
        <f t="shared" si="15"/>
        <v>0</v>
      </c>
      <c r="AB52" s="396">
        <f t="shared" si="16"/>
        <v>0</v>
      </c>
      <c r="AC52" s="394">
        <f t="shared" si="17"/>
        <v>0</v>
      </c>
      <c r="AD52" s="396">
        <f t="shared" si="18"/>
        <v>0</v>
      </c>
      <c r="AE52" s="396">
        <f t="shared" si="19"/>
        <v>0</v>
      </c>
      <c r="AF52" s="389">
        <f t="shared" si="94"/>
        <v>0</v>
      </c>
      <c r="AG52" s="367">
        <f t="shared" si="95"/>
        <v>0</v>
      </c>
      <c r="AH52" s="367">
        <f t="shared" si="20"/>
        <v>0</v>
      </c>
      <c r="AI52" s="367">
        <f t="shared" si="96"/>
        <v>144.19999999999999</v>
      </c>
      <c r="AJ52" s="367">
        <f t="shared" si="97"/>
        <v>7931000</v>
      </c>
      <c r="AK52" s="372">
        <f t="shared" si="21"/>
        <v>1</v>
      </c>
      <c r="AL52" s="394">
        <f t="shared" si="22"/>
        <v>0</v>
      </c>
      <c r="AM52" s="395">
        <f t="shared" si="23"/>
        <v>0</v>
      </c>
      <c r="AN52" s="395">
        <f t="shared" si="24"/>
        <v>0</v>
      </c>
      <c r="AO52" s="394">
        <f t="shared" si="25"/>
        <v>1</v>
      </c>
      <c r="AP52" s="395">
        <f t="shared" si="26"/>
        <v>144.19999999999999</v>
      </c>
      <c r="AQ52" s="395">
        <f t="shared" si="27"/>
        <v>7931000</v>
      </c>
      <c r="AR52" s="394">
        <f t="shared" si="28"/>
        <v>0</v>
      </c>
      <c r="AS52" s="366">
        <f t="shared" si="29"/>
        <v>0</v>
      </c>
      <c r="AT52" s="366">
        <f t="shared" si="30"/>
        <v>0</v>
      </c>
      <c r="AU52" s="394">
        <f t="shared" si="31"/>
        <v>1</v>
      </c>
      <c r="AV52" s="395">
        <f t="shared" si="32"/>
        <v>144.19999999999999</v>
      </c>
      <c r="AW52" s="395">
        <f t="shared" si="33"/>
        <v>7931000</v>
      </c>
      <c r="AX52" s="394">
        <f t="shared" si="34"/>
        <v>0</v>
      </c>
      <c r="AY52" s="366">
        <f t="shared" si="35"/>
        <v>0</v>
      </c>
      <c r="AZ52" s="366">
        <f t="shared" si="36"/>
        <v>0</v>
      </c>
      <c r="BA52" s="394">
        <f t="shared" si="37"/>
        <v>1</v>
      </c>
      <c r="BB52" s="366">
        <f t="shared" si="85"/>
        <v>144.19999999999999</v>
      </c>
      <c r="BC52" s="366">
        <f t="shared" si="86"/>
        <v>7931000</v>
      </c>
      <c r="BD52" s="394">
        <f t="shared" si="82"/>
        <v>0</v>
      </c>
      <c r="BE52" s="366">
        <f t="shared" si="88"/>
        <v>0</v>
      </c>
      <c r="BF52" s="366">
        <f t="shared" si="89"/>
        <v>0</v>
      </c>
      <c r="BG52" s="394">
        <f t="shared" si="40"/>
        <v>0</v>
      </c>
      <c r="BH52" s="366">
        <f t="shared" si="91"/>
        <v>0</v>
      </c>
      <c r="BI52" s="366">
        <f t="shared" si="92"/>
        <v>0</v>
      </c>
      <c r="BJ52" s="394">
        <f t="shared" si="43"/>
        <v>0</v>
      </c>
      <c r="BK52" s="366">
        <f t="shared" si="44"/>
        <v>0</v>
      </c>
      <c r="BL52" s="366">
        <f t="shared" si="45"/>
        <v>0</v>
      </c>
      <c r="BM52" s="394">
        <f t="shared" si="46"/>
        <v>0</v>
      </c>
      <c r="BN52" s="366">
        <f t="shared" si="47"/>
        <v>0</v>
      </c>
      <c r="BO52" s="366">
        <f t="shared" si="48"/>
        <v>0</v>
      </c>
      <c r="BP52" s="394">
        <f t="shared" si="49"/>
        <v>0</v>
      </c>
      <c r="BQ52" s="366">
        <f t="shared" si="50"/>
        <v>0</v>
      </c>
      <c r="BR52" s="366">
        <f t="shared" si="51"/>
        <v>0</v>
      </c>
      <c r="BS52" s="394">
        <f t="shared" si="52"/>
        <v>0</v>
      </c>
      <c r="BT52" s="366">
        <f t="shared" si="53"/>
        <v>0</v>
      </c>
      <c r="BU52" s="366">
        <f t="shared" si="54"/>
        <v>0</v>
      </c>
      <c r="BV52" s="394">
        <f t="shared" si="55"/>
        <v>0</v>
      </c>
      <c r="BW52" s="366">
        <f t="shared" si="56"/>
        <v>0</v>
      </c>
      <c r="BX52" s="366">
        <f t="shared" si="57"/>
        <v>0</v>
      </c>
      <c r="BY52" s="394">
        <f t="shared" si="58"/>
        <v>0</v>
      </c>
      <c r="BZ52" s="366">
        <f t="shared" si="59"/>
        <v>0</v>
      </c>
      <c r="CA52" s="366">
        <f t="shared" si="60"/>
        <v>0</v>
      </c>
      <c r="CB52" s="394">
        <f t="shared" si="61"/>
        <v>0</v>
      </c>
      <c r="CC52" s="366">
        <f t="shared" si="62"/>
        <v>0</v>
      </c>
      <c r="CD52" s="366">
        <f t="shared" si="63"/>
        <v>0</v>
      </c>
      <c r="CE52" s="394">
        <f t="shared" si="64"/>
        <v>1</v>
      </c>
      <c r="CF52" s="366">
        <f t="shared" si="65"/>
        <v>144.19999999999999</v>
      </c>
      <c r="CG52" s="366">
        <f t="shared" si="66"/>
        <v>7931000</v>
      </c>
      <c r="CH52" s="394">
        <f t="shared" si="67"/>
        <v>0</v>
      </c>
      <c r="CI52" s="366">
        <f t="shared" si="68"/>
        <v>0</v>
      </c>
      <c r="CJ52" s="366">
        <f t="shared" si="69"/>
        <v>0</v>
      </c>
      <c r="CK52" s="394">
        <f t="shared" si="70"/>
        <v>0</v>
      </c>
      <c r="CL52" s="366">
        <f t="shared" si="71"/>
        <v>0</v>
      </c>
      <c r="CM52" s="366">
        <f t="shared" si="72"/>
        <v>0</v>
      </c>
      <c r="CN52" s="394">
        <f t="shared" si="73"/>
        <v>0</v>
      </c>
      <c r="CO52" s="366">
        <f t="shared" si="74"/>
        <v>0</v>
      </c>
      <c r="CP52" s="366">
        <f t="shared" si="75"/>
        <v>0</v>
      </c>
      <c r="CQ52" s="394">
        <f t="shared" si="76"/>
        <v>0</v>
      </c>
      <c r="CR52" s="366">
        <f t="shared" si="77"/>
        <v>0</v>
      </c>
      <c r="CS52" s="366">
        <f t="shared" si="78"/>
        <v>0</v>
      </c>
      <c r="CT52" s="394">
        <f t="shared" si="79"/>
        <v>0</v>
      </c>
      <c r="CU52" s="366">
        <f t="shared" si="80"/>
        <v>0</v>
      </c>
      <c r="CV52" s="366">
        <f t="shared" si="81"/>
        <v>0</v>
      </c>
      <c r="CW52" s="429"/>
      <c r="CX52" s="429"/>
      <c r="CY52" s="429"/>
      <c r="CZ52" s="429"/>
      <c r="DA52" s="429"/>
      <c r="DB52" s="429"/>
      <c r="DC52" s="429"/>
      <c r="DD52" s="429"/>
      <c r="DE52" s="429"/>
      <c r="DF52" s="429"/>
      <c r="DG52" s="429"/>
      <c r="DH52" s="429"/>
      <c r="DI52" s="429"/>
      <c r="DJ52" s="429"/>
      <c r="DK52" s="429"/>
      <c r="DL52" s="429"/>
      <c r="DM52" s="429"/>
      <c r="DN52" s="429"/>
      <c r="DO52" s="429"/>
      <c r="DP52" s="429"/>
      <c r="DQ52" s="429"/>
      <c r="DR52" s="429"/>
      <c r="DS52" s="429"/>
      <c r="DT52" s="429"/>
      <c r="DU52" s="429"/>
      <c r="DV52" s="429"/>
      <c r="DW52" s="429"/>
      <c r="DX52" s="429"/>
      <c r="DY52" s="429"/>
      <c r="DZ52" s="429"/>
      <c r="EA52" s="429"/>
      <c r="EB52" s="429"/>
      <c r="EC52" s="429"/>
      <c r="ED52" s="429"/>
      <c r="EE52" s="429"/>
      <c r="EF52" s="429"/>
      <c r="EG52" s="429"/>
      <c r="EH52" s="429"/>
      <c r="EI52" s="429"/>
      <c r="EJ52" s="429"/>
      <c r="EK52" s="429"/>
      <c r="EL52" s="429"/>
      <c r="EM52" s="429"/>
      <c r="EN52" s="429"/>
      <c r="EO52" s="429"/>
      <c r="EP52" s="429"/>
      <c r="EQ52" s="429"/>
      <c r="ER52" s="429"/>
      <c r="ES52" s="429"/>
      <c r="ET52" s="429"/>
      <c r="EU52" s="429"/>
    </row>
    <row r="53" spans="1:151" x14ac:dyDescent="0.3">
      <c r="A53" s="166">
        <v>33</v>
      </c>
      <c r="B53" s="164" t="s">
        <v>22</v>
      </c>
      <c r="C53" s="8" t="s">
        <v>122</v>
      </c>
      <c r="D53" s="8" t="s">
        <v>121</v>
      </c>
      <c r="E53" s="8" t="s">
        <v>113</v>
      </c>
      <c r="F53" s="2" t="s">
        <v>396</v>
      </c>
      <c r="G53" s="27" t="s">
        <v>94</v>
      </c>
      <c r="H53" s="10" t="s">
        <v>347</v>
      </c>
      <c r="I53" s="7">
        <v>2019</v>
      </c>
      <c r="J53" s="22" t="s">
        <v>84</v>
      </c>
      <c r="K53" s="11"/>
      <c r="L53" s="12" t="s">
        <v>375</v>
      </c>
      <c r="M53" s="8" t="s">
        <v>17</v>
      </c>
      <c r="N53" s="10">
        <v>198.51</v>
      </c>
      <c r="O53" s="32">
        <v>65000</v>
      </c>
      <c r="P53" s="351">
        <v>12903150</v>
      </c>
      <c r="Q53" s="394">
        <f t="shared" si="5"/>
        <v>0</v>
      </c>
      <c r="R53" s="395">
        <f t="shared" si="6"/>
        <v>0</v>
      </c>
      <c r="S53" s="395">
        <f t="shared" si="7"/>
        <v>0</v>
      </c>
      <c r="T53" s="394">
        <f t="shared" si="8"/>
        <v>0</v>
      </c>
      <c r="U53" s="395">
        <f t="shared" si="9"/>
        <v>0</v>
      </c>
      <c r="V53" s="395">
        <f t="shared" si="10"/>
        <v>0</v>
      </c>
      <c r="W53" s="394">
        <f t="shared" si="11"/>
        <v>1</v>
      </c>
      <c r="X53" s="396">
        <f t="shared" si="12"/>
        <v>198.51</v>
      </c>
      <c r="Y53" s="396">
        <f t="shared" si="13"/>
        <v>12903150</v>
      </c>
      <c r="Z53" s="394">
        <f t="shared" si="14"/>
        <v>0</v>
      </c>
      <c r="AA53" s="396">
        <f t="shared" si="15"/>
        <v>0</v>
      </c>
      <c r="AB53" s="396">
        <f t="shared" si="16"/>
        <v>0</v>
      </c>
      <c r="AC53" s="394">
        <f t="shared" si="17"/>
        <v>0</v>
      </c>
      <c r="AD53" s="396">
        <f t="shared" si="18"/>
        <v>0</v>
      </c>
      <c r="AE53" s="396">
        <f t="shared" si="19"/>
        <v>0</v>
      </c>
      <c r="AF53" s="389">
        <f t="shared" si="94"/>
        <v>0</v>
      </c>
      <c r="AG53" s="367">
        <f t="shared" si="95"/>
        <v>0</v>
      </c>
      <c r="AH53" s="367">
        <f t="shared" si="20"/>
        <v>0</v>
      </c>
      <c r="AI53" s="367">
        <f t="shared" si="96"/>
        <v>198.51</v>
      </c>
      <c r="AJ53" s="367">
        <f t="shared" si="97"/>
        <v>12903150</v>
      </c>
      <c r="AK53" s="372">
        <f t="shared" si="21"/>
        <v>1</v>
      </c>
      <c r="AL53" s="394">
        <f t="shared" si="22"/>
        <v>0</v>
      </c>
      <c r="AM53" s="395">
        <f t="shared" si="23"/>
        <v>0</v>
      </c>
      <c r="AN53" s="395">
        <f t="shared" si="24"/>
        <v>0</v>
      </c>
      <c r="AO53" s="394">
        <f t="shared" si="25"/>
        <v>1</v>
      </c>
      <c r="AP53" s="395">
        <f t="shared" si="26"/>
        <v>198.51</v>
      </c>
      <c r="AQ53" s="395">
        <f t="shared" si="27"/>
        <v>12903150</v>
      </c>
      <c r="AR53" s="394">
        <f t="shared" si="28"/>
        <v>0</v>
      </c>
      <c r="AS53" s="366">
        <f t="shared" si="29"/>
        <v>0</v>
      </c>
      <c r="AT53" s="366">
        <f t="shared" si="30"/>
        <v>0</v>
      </c>
      <c r="AU53" s="394">
        <f t="shared" si="31"/>
        <v>1</v>
      </c>
      <c r="AV53" s="395">
        <f t="shared" si="32"/>
        <v>198.51</v>
      </c>
      <c r="AW53" s="395">
        <f t="shared" si="33"/>
        <v>12903150</v>
      </c>
      <c r="AX53" s="394">
        <f t="shared" si="34"/>
        <v>0</v>
      </c>
      <c r="AY53" s="366">
        <f t="shared" si="35"/>
        <v>0</v>
      </c>
      <c r="AZ53" s="366">
        <f t="shared" si="36"/>
        <v>0</v>
      </c>
      <c r="BA53" s="394">
        <f t="shared" si="37"/>
        <v>1</v>
      </c>
      <c r="BB53" s="366">
        <f t="shared" si="85"/>
        <v>198.51</v>
      </c>
      <c r="BC53" s="366">
        <f t="shared" si="86"/>
        <v>12903150</v>
      </c>
      <c r="BD53" s="394">
        <f t="shared" si="82"/>
        <v>0</v>
      </c>
      <c r="BE53" s="366">
        <f t="shared" si="88"/>
        <v>0</v>
      </c>
      <c r="BF53" s="366">
        <f t="shared" si="89"/>
        <v>0</v>
      </c>
      <c r="BG53" s="394">
        <f t="shared" si="40"/>
        <v>0</v>
      </c>
      <c r="BH53" s="366">
        <f t="shared" si="91"/>
        <v>0</v>
      </c>
      <c r="BI53" s="366">
        <f t="shared" si="92"/>
        <v>0</v>
      </c>
      <c r="BJ53" s="394">
        <f t="shared" si="43"/>
        <v>0</v>
      </c>
      <c r="BK53" s="366">
        <f t="shared" si="44"/>
        <v>0</v>
      </c>
      <c r="BL53" s="366">
        <f t="shared" si="45"/>
        <v>0</v>
      </c>
      <c r="BM53" s="394">
        <f t="shared" si="46"/>
        <v>0</v>
      </c>
      <c r="BN53" s="366">
        <f t="shared" si="47"/>
        <v>0</v>
      </c>
      <c r="BO53" s="366">
        <f t="shared" si="48"/>
        <v>0</v>
      </c>
      <c r="BP53" s="394">
        <f t="shared" si="49"/>
        <v>0</v>
      </c>
      <c r="BQ53" s="366">
        <f t="shared" si="50"/>
        <v>0</v>
      </c>
      <c r="BR53" s="366">
        <f t="shared" si="51"/>
        <v>0</v>
      </c>
      <c r="BS53" s="394">
        <f t="shared" si="52"/>
        <v>0</v>
      </c>
      <c r="BT53" s="366">
        <f t="shared" si="53"/>
        <v>0</v>
      </c>
      <c r="BU53" s="366">
        <f t="shared" si="54"/>
        <v>0</v>
      </c>
      <c r="BV53" s="394">
        <f t="shared" si="55"/>
        <v>0</v>
      </c>
      <c r="BW53" s="366">
        <f t="shared" si="56"/>
        <v>0</v>
      </c>
      <c r="BX53" s="366">
        <f t="shared" si="57"/>
        <v>0</v>
      </c>
      <c r="BY53" s="394">
        <f t="shared" si="58"/>
        <v>0</v>
      </c>
      <c r="BZ53" s="366">
        <f t="shared" si="59"/>
        <v>0</v>
      </c>
      <c r="CA53" s="366">
        <f t="shared" si="60"/>
        <v>0</v>
      </c>
      <c r="CB53" s="394">
        <f t="shared" si="61"/>
        <v>0</v>
      </c>
      <c r="CC53" s="366">
        <f t="shared" si="62"/>
        <v>0</v>
      </c>
      <c r="CD53" s="366">
        <f t="shared" si="63"/>
        <v>0</v>
      </c>
      <c r="CE53" s="394">
        <f t="shared" si="64"/>
        <v>0</v>
      </c>
      <c r="CF53" s="366">
        <f t="shared" si="65"/>
        <v>0</v>
      </c>
      <c r="CG53" s="366">
        <f t="shared" si="66"/>
        <v>0</v>
      </c>
      <c r="CH53" s="394">
        <f t="shared" si="67"/>
        <v>1</v>
      </c>
      <c r="CI53" s="366">
        <f t="shared" si="68"/>
        <v>198.51</v>
      </c>
      <c r="CJ53" s="366">
        <f t="shared" si="69"/>
        <v>12903150</v>
      </c>
      <c r="CK53" s="394">
        <f t="shared" si="70"/>
        <v>0</v>
      </c>
      <c r="CL53" s="366">
        <f t="shared" si="71"/>
        <v>0</v>
      </c>
      <c r="CM53" s="366">
        <f t="shared" si="72"/>
        <v>0</v>
      </c>
      <c r="CN53" s="394">
        <f t="shared" si="73"/>
        <v>0</v>
      </c>
      <c r="CO53" s="366">
        <f t="shared" si="74"/>
        <v>0</v>
      </c>
      <c r="CP53" s="366">
        <f t="shared" si="75"/>
        <v>0</v>
      </c>
      <c r="CQ53" s="394">
        <f t="shared" si="76"/>
        <v>0</v>
      </c>
      <c r="CR53" s="366">
        <f t="shared" si="77"/>
        <v>0</v>
      </c>
      <c r="CS53" s="366">
        <f t="shared" si="78"/>
        <v>0</v>
      </c>
      <c r="CT53" s="394">
        <f t="shared" si="79"/>
        <v>0</v>
      </c>
      <c r="CU53" s="366">
        <f t="shared" si="80"/>
        <v>0</v>
      </c>
      <c r="CV53" s="366">
        <f t="shared" si="81"/>
        <v>0</v>
      </c>
      <c r="CW53" s="429"/>
      <c r="CX53" s="429"/>
      <c r="CY53" s="429"/>
      <c r="CZ53" s="429"/>
      <c r="DA53" s="429"/>
      <c r="DB53" s="429"/>
      <c r="DC53" s="429"/>
      <c r="DD53" s="429"/>
      <c r="DE53" s="429"/>
      <c r="DF53" s="429"/>
      <c r="DG53" s="429"/>
      <c r="DH53" s="429"/>
      <c r="DI53" s="429"/>
      <c r="DJ53" s="429"/>
      <c r="DK53" s="429"/>
      <c r="DL53" s="429"/>
      <c r="DM53" s="429"/>
      <c r="DN53" s="429"/>
      <c r="DO53" s="429"/>
      <c r="DP53" s="429"/>
      <c r="DQ53" s="429"/>
      <c r="DR53" s="429"/>
      <c r="DS53" s="429"/>
      <c r="DT53" s="429"/>
      <c r="DU53" s="429"/>
      <c r="DV53" s="429"/>
      <c r="DW53" s="429"/>
      <c r="DX53" s="429"/>
      <c r="DY53" s="429"/>
      <c r="DZ53" s="429"/>
      <c r="EA53" s="429"/>
      <c r="EB53" s="429"/>
      <c r="EC53" s="429"/>
      <c r="ED53" s="429"/>
      <c r="EE53" s="429"/>
      <c r="EF53" s="429"/>
      <c r="EG53" s="429"/>
      <c r="EH53" s="429"/>
      <c r="EI53" s="429"/>
      <c r="EJ53" s="429"/>
      <c r="EK53" s="429"/>
      <c r="EL53" s="429"/>
      <c r="EM53" s="429"/>
      <c r="EN53" s="429"/>
      <c r="EO53" s="429"/>
      <c r="EP53" s="429"/>
      <c r="EQ53" s="429"/>
      <c r="ER53" s="429"/>
      <c r="ES53" s="429"/>
      <c r="ET53" s="429"/>
      <c r="EU53" s="429"/>
    </row>
    <row r="54" spans="1:151" x14ac:dyDescent="0.3">
      <c r="A54" s="165">
        <v>34</v>
      </c>
      <c r="B54" s="164" t="s">
        <v>22</v>
      </c>
      <c r="C54" s="8" t="s">
        <v>122</v>
      </c>
      <c r="D54" s="8" t="s">
        <v>121</v>
      </c>
      <c r="E54" s="8" t="s">
        <v>113</v>
      </c>
      <c r="F54" s="2" t="s">
        <v>396</v>
      </c>
      <c r="G54" s="27" t="s">
        <v>94</v>
      </c>
      <c r="H54" s="10" t="s">
        <v>347</v>
      </c>
      <c r="I54" s="7">
        <v>2019</v>
      </c>
      <c r="J54" s="22" t="s">
        <v>84</v>
      </c>
      <c r="K54" s="11"/>
      <c r="L54" s="12" t="s">
        <v>375</v>
      </c>
      <c r="M54" s="8" t="s">
        <v>17</v>
      </c>
      <c r="N54" s="10">
        <v>181.3</v>
      </c>
      <c r="O54" s="32">
        <v>65000</v>
      </c>
      <c r="P54" s="351">
        <v>11784500</v>
      </c>
      <c r="Q54" s="394">
        <f t="shared" si="5"/>
        <v>0</v>
      </c>
      <c r="R54" s="395">
        <f t="shared" si="6"/>
        <v>0</v>
      </c>
      <c r="S54" s="395">
        <f t="shared" si="7"/>
        <v>0</v>
      </c>
      <c r="T54" s="394">
        <f t="shared" si="8"/>
        <v>0</v>
      </c>
      <c r="U54" s="395">
        <f t="shared" si="9"/>
        <v>0</v>
      </c>
      <c r="V54" s="395">
        <f t="shared" si="10"/>
        <v>0</v>
      </c>
      <c r="W54" s="394">
        <f t="shared" si="11"/>
        <v>1</v>
      </c>
      <c r="X54" s="396">
        <f t="shared" si="12"/>
        <v>181.3</v>
      </c>
      <c r="Y54" s="396">
        <f t="shared" si="13"/>
        <v>11784500</v>
      </c>
      <c r="Z54" s="394">
        <f t="shared" si="14"/>
        <v>0</v>
      </c>
      <c r="AA54" s="396">
        <f t="shared" si="15"/>
        <v>0</v>
      </c>
      <c r="AB54" s="396">
        <f t="shared" si="16"/>
        <v>0</v>
      </c>
      <c r="AC54" s="394">
        <f t="shared" si="17"/>
        <v>0</v>
      </c>
      <c r="AD54" s="396">
        <f t="shared" si="18"/>
        <v>0</v>
      </c>
      <c r="AE54" s="396">
        <f t="shared" si="19"/>
        <v>0</v>
      </c>
      <c r="AF54" s="389">
        <f t="shared" si="94"/>
        <v>0</v>
      </c>
      <c r="AG54" s="367">
        <f t="shared" si="95"/>
        <v>0</v>
      </c>
      <c r="AH54" s="367">
        <f t="shared" si="20"/>
        <v>0</v>
      </c>
      <c r="AI54" s="367">
        <f t="shared" si="96"/>
        <v>181.3</v>
      </c>
      <c r="AJ54" s="367">
        <f t="shared" si="97"/>
        <v>11784500</v>
      </c>
      <c r="AK54" s="372">
        <f t="shared" si="21"/>
        <v>1</v>
      </c>
      <c r="AL54" s="394">
        <f t="shared" si="22"/>
        <v>0</v>
      </c>
      <c r="AM54" s="395">
        <f t="shared" si="23"/>
        <v>0</v>
      </c>
      <c r="AN54" s="395">
        <f t="shared" si="24"/>
        <v>0</v>
      </c>
      <c r="AO54" s="394">
        <f t="shared" si="25"/>
        <v>1</v>
      </c>
      <c r="AP54" s="395">
        <f t="shared" si="26"/>
        <v>181.3</v>
      </c>
      <c r="AQ54" s="395">
        <f t="shared" si="27"/>
        <v>11784500</v>
      </c>
      <c r="AR54" s="394">
        <f t="shared" si="28"/>
        <v>0</v>
      </c>
      <c r="AS54" s="366">
        <f t="shared" si="29"/>
        <v>0</v>
      </c>
      <c r="AT54" s="366">
        <f t="shared" si="30"/>
        <v>0</v>
      </c>
      <c r="AU54" s="394">
        <f t="shared" si="31"/>
        <v>1</v>
      </c>
      <c r="AV54" s="395">
        <f t="shared" si="32"/>
        <v>181.3</v>
      </c>
      <c r="AW54" s="395">
        <f t="shared" si="33"/>
        <v>11784500</v>
      </c>
      <c r="AX54" s="394">
        <f t="shared" si="34"/>
        <v>0</v>
      </c>
      <c r="AY54" s="366">
        <f t="shared" si="35"/>
        <v>0</v>
      </c>
      <c r="AZ54" s="366">
        <f t="shared" si="36"/>
        <v>0</v>
      </c>
      <c r="BA54" s="394">
        <f t="shared" si="37"/>
        <v>1</v>
      </c>
      <c r="BB54" s="366">
        <f t="shared" si="85"/>
        <v>181.3</v>
      </c>
      <c r="BC54" s="366">
        <f t="shared" si="86"/>
        <v>11784500</v>
      </c>
      <c r="BD54" s="394">
        <f t="shared" si="82"/>
        <v>0</v>
      </c>
      <c r="BE54" s="366">
        <f t="shared" si="88"/>
        <v>0</v>
      </c>
      <c r="BF54" s="366">
        <f t="shared" si="89"/>
        <v>0</v>
      </c>
      <c r="BG54" s="394">
        <f t="shared" si="40"/>
        <v>0</v>
      </c>
      <c r="BH54" s="366">
        <f t="shared" si="91"/>
        <v>0</v>
      </c>
      <c r="BI54" s="366">
        <f t="shared" si="92"/>
        <v>0</v>
      </c>
      <c r="BJ54" s="394">
        <f t="shared" si="43"/>
        <v>0</v>
      </c>
      <c r="BK54" s="366">
        <f t="shared" si="44"/>
        <v>0</v>
      </c>
      <c r="BL54" s="366">
        <f t="shared" si="45"/>
        <v>0</v>
      </c>
      <c r="BM54" s="394">
        <f t="shared" si="46"/>
        <v>0</v>
      </c>
      <c r="BN54" s="366">
        <f t="shared" si="47"/>
        <v>0</v>
      </c>
      <c r="BO54" s="366">
        <f t="shared" si="48"/>
        <v>0</v>
      </c>
      <c r="BP54" s="394">
        <f t="shared" si="49"/>
        <v>0</v>
      </c>
      <c r="BQ54" s="366">
        <f t="shared" si="50"/>
        <v>0</v>
      </c>
      <c r="BR54" s="366">
        <f t="shared" si="51"/>
        <v>0</v>
      </c>
      <c r="BS54" s="394">
        <f t="shared" si="52"/>
        <v>0</v>
      </c>
      <c r="BT54" s="366">
        <f t="shared" si="53"/>
        <v>0</v>
      </c>
      <c r="BU54" s="366">
        <f t="shared" si="54"/>
        <v>0</v>
      </c>
      <c r="BV54" s="394">
        <f t="shared" si="55"/>
        <v>0</v>
      </c>
      <c r="BW54" s="366">
        <f t="shared" si="56"/>
        <v>0</v>
      </c>
      <c r="BX54" s="366">
        <f t="shared" si="57"/>
        <v>0</v>
      </c>
      <c r="BY54" s="394">
        <f t="shared" si="58"/>
        <v>0</v>
      </c>
      <c r="BZ54" s="366">
        <f t="shared" si="59"/>
        <v>0</v>
      </c>
      <c r="CA54" s="366">
        <f t="shared" si="60"/>
        <v>0</v>
      </c>
      <c r="CB54" s="394">
        <f t="shared" si="61"/>
        <v>0</v>
      </c>
      <c r="CC54" s="366">
        <f t="shared" si="62"/>
        <v>0</v>
      </c>
      <c r="CD54" s="366">
        <f t="shared" si="63"/>
        <v>0</v>
      </c>
      <c r="CE54" s="394">
        <f t="shared" si="64"/>
        <v>0</v>
      </c>
      <c r="CF54" s="366">
        <f t="shared" si="65"/>
        <v>0</v>
      </c>
      <c r="CG54" s="366">
        <f t="shared" si="66"/>
        <v>0</v>
      </c>
      <c r="CH54" s="394">
        <f t="shared" si="67"/>
        <v>1</v>
      </c>
      <c r="CI54" s="366">
        <f t="shared" si="68"/>
        <v>181.3</v>
      </c>
      <c r="CJ54" s="366">
        <f t="shared" si="69"/>
        <v>11784500</v>
      </c>
      <c r="CK54" s="394">
        <f t="shared" si="70"/>
        <v>0</v>
      </c>
      <c r="CL54" s="366">
        <f t="shared" si="71"/>
        <v>0</v>
      </c>
      <c r="CM54" s="366">
        <f t="shared" si="72"/>
        <v>0</v>
      </c>
      <c r="CN54" s="394">
        <f t="shared" si="73"/>
        <v>0</v>
      </c>
      <c r="CO54" s="366">
        <f t="shared" si="74"/>
        <v>0</v>
      </c>
      <c r="CP54" s="366">
        <f t="shared" si="75"/>
        <v>0</v>
      </c>
      <c r="CQ54" s="394">
        <f t="shared" si="76"/>
        <v>0</v>
      </c>
      <c r="CR54" s="366">
        <f t="shared" si="77"/>
        <v>0</v>
      </c>
      <c r="CS54" s="366">
        <f t="shared" si="78"/>
        <v>0</v>
      </c>
      <c r="CT54" s="394">
        <f t="shared" si="79"/>
        <v>0</v>
      </c>
      <c r="CU54" s="366">
        <f t="shared" si="80"/>
        <v>0</v>
      </c>
      <c r="CV54" s="366">
        <f t="shared" si="81"/>
        <v>0</v>
      </c>
      <c r="CW54" s="429"/>
      <c r="CX54" s="429"/>
      <c r="CY54" s="429"/>
      <c r="CZ54" s="429"/>
      <c r="DA54" s="429"/>
      <c r="DB54" s="429"/>
      <c r="DC54" s="429"/>
      <c r="DD54" s="429"/>
      <c r="DE54" s="429"/>
      <c r="DF54" s="429"/>
      <c r="DG54" s="429"/>
      <c r="DH54" s="429"/>
      <c r="DI54" s="429"/>
      <c r="DJ54" s="429"/>
      <c r="DK54" s="429"/>
      <c r="DL54" s="429"/>
      <c r="DM54" s="429"/>
      <c r="DN54" s="429"/>
      <c r="DO54" s="429"/>
      <c r="DP54" s="429"/>
      <c r="DQ54" s="429"/>
      <c r="DR54" s="429"/>
      <c r="DS54" s="429"/>
      <c r="DT54" s="429"/>
      <c r="DU54" s="429"/>
      <c r="DV54" s="429"/>
      <c r="DW54" s="429"/>
      <c r="DX54" s="429"/>
      <c r="DY54" s="429"/>
      <c r="DZ54" s="429"/>
      <c r="EA54" s="429"/>
      <c r="EB54" s="429"/>
      <c r="EC54" s="429"/>
      <c r="ED54" s="429"/>
      <c r="EE54" s="429"/>
      <c r="EF54" s="429"/>
      <c r="EG54" s="429"/>
      <c r="EH54" s="429"/>
      <c r="EI54" s="429"/>
      <c r="EJ54" s="429"/>
      <c r="EK54" s="429"/>
      <c r="EL54" s="429"/>
      <c r="EM54" s="429"/>
      <c r="EN54" s="429"/>
      <c r="EO54" s="429"/>
      <c r="EP54" s="429"/>
      <c r="EQ54" s="429"/>
      <c r="ER54" s="429"/>
      <c r="ES54" s="429"/>
      <c r="ET54" s="429"/>
      <c r="EU54" s="429"/>
    </row>
    <row r="55" spans="1:151" x14ac:dyDescent="0.3">
      <c r="A55" s="166">
        <v>35</v>
      </c>
      <c r="B55" s="164" t="s">
        <v>22</v>
      </c>
      <c r="C55" s="8" t="s">
        <v>122</v>
      </c>
      <c r="D55" s="8" t="s">
        <v>121</v>
      </c>
      <c r="E55" s="8" t="s">
        <v>113</v>
      </c>
      <c r="F55" s="2" t="s">
        <v>396</v>
      </c>
      <c r="G55" s="27" t="s">
        <v>94</v>
      </c>
      <c r="H55" s="10" t="s">
        <v>347</v>
      </c>
      <c r="I55" s="7">
        <v>2019</v>
      </c>
      <c r="J55" s="6" t="s">
        <v>83</v>
      </c>
      <c r="K55" s="11"/>
      <c r="L55" s="12" t="s">
        <v>376</v>
      </c>
      <c r="M55" s="8" t="s">
        <v>17</v>
      </c>
      <c r="N55" s="10">
        <v>386.07</v>
      </c>
      <c r="O55" s="32">
        <v>50000</v>
      </c>
      <c r="P55" s="351">
        <v>19303500</v>
      </c>
      <c r="Q55" s="394">
        <f t="shared" si="5"/>
        <v>0</v>
      </c>
      <c r="R55" s="395">
        <f t="shared" si="6"/>
        <v>0</v>
      </c>
      <c r="S55" s="395">
        <f t="shared" si="7"/>
        <v>0</v>
      </c>
      <c r="T55" s="394">
        <f t="shared" si="8"/>
        <v>0</v>
      </c>
      <c r="U55" s="395">
        <f t="shared" si="9"/>
        <v>0</v>
      </c>
      <c r="V55" s="395">
        <f t="shared" si="10"/>
        <v>0</v>
      </c>
      <c r="W55" s="394">
        <f t="shared" si="11"/>
        <v>1</v>
      </c>
      <c r="X55" s="396">
        <f t="shared" si="12"/>
        <v>386.07</v>
      </c>
      <c r="Y55" s="396">
        <f t="shared" si="13"/>
        <v>19303500</v>
      </c>
      <c r="Z55" s="394">
        <f t="shared" si="14"/>
        <v>0</v>
      </c>
      <c r="AA55" s="396">
        <f t="shared" si="15"/>
        <v>0</v>
      </c>
      <c r="AB55" s="396">
        <f t="shared" si="16"/>
        <v>0</v>
      </c>
      <c r="AC55" s="394">
        <f t="shared" si="17"/>
        <v>0</v>
      </c>
      <c r="AD55" s="396">
        <f t="shared" si="18"/>
        <v>0</v>
      </c>
      <c r="AE55" s="396">
        <f t="shared" si="19"/>
        <v>0</v>
      </c>
      <c r="AF55" s="389">
        <f t="shared" si="94"/>
        <v>0</v>
      </c>
      <c r="AG55" s="367">
        <f t="shared" si="95"/>
        <v>0</v>
      </c>
      <c r="AH55" s="367">
        <f t="shared" si="20"/>
        <v>0</v>
      </c>
      <c r="AI55" s="367">
        <f t="shared" si="96"/>
        <v>386.07</v>
      </c>
      <c r="AJ55" s="367">
        <f t="shared" si="97"/>
        <v>19303500</v>
      </c>
      <c r="AK55" s="372">
        <f t="shared" si="21"/>
        <v>1</v>
      </c>
      <c r="AL55" s="394">
        <f t="shared" si="22"/>
        <v>0</v>
      </c>
      <c r="AM55" s="395">
        <f t="shared" si="23"/>
        <v>0</v>
      </c>
      <c r="AN55" s="395">
        <f t="shared" si="24"/>
        <v>0</v>
      </c>
      <c r="AO55" s="394">
        <f t="shared" si="25"/>
        <v>0</v>
      </c>
      <c r="AP55" s="395">
        <f t="shared" si="26"/>
        <v>0</v>
      </c>
      <c r="AQ55" s="395">
        <f t="shared" si="27"/>
        <v>0</v>
      </c>
      <c r="AR55" s="394">
        <f t="shared" si="28"/>
        <v>1</v>
      </c>
      <c r="AS55" s="366">
        <f t="shared" si="29"/>
        <v>386.07</v>
      </c>
      <c r="AT55" s="366">
        <f t="shared" si="30"/>
        <v>19303500</v>
      </c>
      <c r="AU55" s="394">
        <f t="shared" si="31"/>
        <v>1</v>
      </c>
      <c r="AV55" s="395">
        <f t="shared" si="32"/>
        <v>386.07</v>
      </c>
      <c r="AW55" s="395">
        <f t="shared" si="33"/>
        <v>19303500</v>
      </c>
      <c r="AX55" s="394">
        <f t="shared" si="34"/>
        <v>0</v>
      </c>
      <c r="AY55" s="366">
        <f t="shared" si="35"/>
        <v>0</v>
      </c>
      <c r="AZ55" s="366">
        <f t="shared" si="36"/>
        <v>0</v>
      </c>
      <c r="BA55" s="394">
        <f t="shared" si="37"/>
        <v>1</v>
      </c>
      <c r="BB55" s="366">
        <f t="shared" si="85"/>
        <v>386.07</v>
      </c>
      <c r="BC55" s="366">
        <f t="shared" si="86"/>
        <v>19303500</v>
      </c>
      <c r="BD55" s="394">
        <f t="shared" si="82"/>
        <v>0</v>
      </c>
      <c r="BE55" s="366">
        <f t="shared" si="88"/>
        <v>0</v>
      </c>
      <c r="BF55" s="366">
        <f t="shared" si="89"/>
        <v>0</v>
      </c>
      <c r="BG55" s="394">
        <f t="shared" si="40"/>
        <v>0</v>
      </c>
      <c r="BH55" s="366">
        <f t="shared" si="91"/>
        <v>0</v>
      </c>
      <c r="BI55" s="366">
        <f t="shared" si="92"/>
        <v>0</v>
      </c>
      <c r="BJ55" s="394">
        <f t="shared" si="43"/>
        <v>0</v>
      </c>
      <c r="BK55" s="366">
        <f t="shared" si="44"/>
        <v>0</v>
      </c>
      <c r="BL55" s="366">
        <f t="shared" si="45"/>
        <v>0</v>
      </c>
      <c r="BM55" s="394">
        <f t="shared" si="46"/>
        <v>0</v>
      </c>
      <c r="BN55" s="366">
        <f t="shared" si="47"/>
        <v>0</v>
      </c>
      <c r="BO55" s="366">
        <f t="shared" si="48"/>
        <v>0</v>
      </c>
      <c r="BP55" s="394">
        <f t="shared" si="49"/>
        <v>0</v>
      </c>
      <c r="BQ55" s="366">
        <f t="shared" si="50"/>
        <v>0</v>
      </c>
      <c r="BR55" s="366">
        <f t="shared" si="51"/>
        <v>0</v>
      </c>
      <c r="BS55" s="394">
        <f t="shared" si="52"/>
        <v>0</v>
      </c>
      <c r="BT55" s="366">
        <f t="shared" si="53"/>
        <v>0</v>
      </c>
      <c r="BU55" s="366">
        <f t="shared" si="54"/>
        <v>0</v>
      </c>
      <c r="BV55" s="394">
        <f t="shared" si="55"/>
        <v>0</v>
      </c>
      <c r="BW55" s="366">
        <f t="shared" si="56"/>
        <v>0</v>
      </c>
      <c r="BX55" s="366">
        <f t="shared" si="57"/>
        <v>0</v>
      </c>
      <c r="BY55" s="394">
        <f t="shared" si="58"/>
        <v>0</v>
      </c>
      <c r="BZ55" s="366">
        <f t="shared" si="59"/>
        <v>0</v>
      </c>
      <c r="CA55" s="366">
        <f t="shared" si="60"/>
        <v>0</v>
      </c>
      <c r="CB55" s="394">
        <f t="shared" si="61"/>
        <v>0</v>
      </c>
      <c r="CC55" s="366">
        <f t="shared" si="62"/>
        <v>0</v>
      </c>
      <c r="CD55" s="366">
        <f t="shared" si="63"/>
        <v>0</v>
      </c>
      <c r="CE55" s="394">
        <f t="shared" si="64"/>
        <v>0</v>
      </c>
      <c r="CF55" s="366">
        <f t="shared" si="65"/>
        <v>0</v>
      </c>
      <c r="CG55" s="366">
        <f t="shared" si="66"/>
        <v>0</v>
      </c>
      <c r="CH55" s="394">
        <f t="shared" si="67"/>
        <v>1</v>
      </c>
      <c r="CI55" s="366">
        <f t="shared" si="68"/>
        <v>386.07</v>
      </c>
      <c r="CJ55" s="366">
        <f t="shared" si="69"/>
        <v>19303500</v>
      </c>
      <c r="CK55" s="394">
        <f t="shared" si="70"/>
        <v>0</v>
      </c>
      <c r="CL55" s="366">
        <f t="shared" si="71"/>
        <v>0</v>
      </c>
      <c r="CM55" s="366">
        <f t="shared" si="72"/>
        <v>0</v>
      </c>
      <c r="CN55" s="394">
        <f t="shared" si="73"/>
        <v>0</v>
      </c>
      <c r="CO55" s="366">
        <f t="shared" si="74"/>
        <v>0</v>
      </c>
      <c r="CP55" s="366">
        <f t="shared" si="75"/>
        <v>0</v>
      </c>
      <c r="CQ55" s="394">
        <f t="shared" si="76"/>
        <v>0</v>
      </c>
      <c r="CR55" s="366">
        <f t="shared" si="77"/>
        <v>0</v>
      </c>
      <c r="CS55" s="366">
        <f t="shared" si="78"/>
        <v>0</v>
      </c>
      <c r="CT55" s="394">
        <f t="shared" si="79"/>
        <v>0</v>
      </c>
      <c r="CU55" s="366">
        <f t="shared" si="80"/>
        <v>0</v>
      </c>
      <c r="CV55" s="366">
        <f t="shared" si="81"/>
        <v>0</v>
      </c>
      <c r="CW55" s="429"/>
      <c r="CX55" s="429"/>
      <c r="CY55" s="429"/>
      <c r="CZ55" s="429"/>
      <c r="DA55" s="429"/>
      <c r="DB55" s="429"/>
      <c r="DC55" s="429"/>
      <c r="DD55" s="429"/>
      <c r="DE55" s="429"/>
      <c r="DF55" s="429"/>
      <c r="DG55" s="429"/>
      <c r="DH55" s="429"/>
      <c r="DI55" s="429"/>
      <c r="DJ55" s="429"/>
      <c r="DK55" s="429"/>
      <c r="DL55" s="429"/>
      <c r="DM55" s="429"/>
      <c r="DN55" s="429"/>
      <c r="DO55" s="429"/>
      <c r="DP55" s="429"/>
      <c r="DQ55" s="429"/>
      <c r="DR55" s="429"/>
      <c r="DS55" s="429"/>
      <c r="DT55" s="429"/>
      <c r="DU55" s="429"/>
      <c r="DV55" s="429"/>
      <c r="DW55" s="429"/>
      <c r="DX55" s="429"/>
      <c r="DY55" s="429"/>
      <c r="DZ55" s="429"/>
      <c r="EA55" s="429"/>
      <c r="EB55" s="429"/>
      <c r="EC55" s="429"/>
      <c r="ED55" s="429"/>
      <c r="EE55" s="429"/>
      <c r="EF55" s="429"/>
      <c r="EG55" s="429"/>
      <c r="EH55" s="429"/>
      <c r="EI55" s="429"/>
      <c r="EJ55" s="429"/>
      <c r="EK55" s="429"/>
      <c r="EL55" s="429"/>
      <c r="EM55" s="429"/>
      <c r="EN55" s="429"/>
      <c r="EO55" s="429"/>
      <c r="EP55" s="429"/>
      <c r="EQ55" s="429"/>
      <c r="ER55" s="429"/>
      <c r="ES55" s="429"/>
      <c r="ET55" s="429"/>
      <c r="EU55" s="429"/>
    </row>
    <row r="56" spans="1:151" x14ac:dyDescent="0.3">
      <c r="A56" s="166">
        <v>36</v>
      </c>
      <c r="B56" s="164" t="s">
        <v>22</v>
      </c>
      <c r="C56" s="8" t="s">
        <v>122</v>
      </c>
      <c r="D56" s="8" t="s">
        <v>121</v>
      </c>
      <c r="E56" s="8" t="s">
        <v>113</v>
      </c>
      <c r="F56" s="2" t="s">
        <v>396</v>
      </c>
      <c r="G56" s="31" t="s">
        <v>94</v>
      </c>
      <c r="H56" s="10" t="s">
        <v>347</v>
      </c>
      <c r="I56" s="7">
        <v>2019</v>
      </c>
      <c r="J56" s="6" t="s">
        <v>83</v>
      </c>
      <c r="K56" s="11"/>
      <c r="L56" s="12" t="s">
        <v>376</v>
      </c>
      <c r="M56" s="8" t="s">
        <v>17</v>
      </c>
      <c r="N56" s="7">
        <v>605.5</v>
      </c>
      <c r="O56" s="32">
        <v>50000</v>
      </c>
      <c r="P56" s="352">
        <v>30277500</v>
      </c>
      <c r="Q56" s="394">
        <f t="shared" si="5"/>
        <v>0</v>
      </c>
      <c r="R56" s="395">
        <f t="shared" si="6"/>
        <v>0</v>
      </c>
      <c r="S56" s="395">
        <f t="shared" si="7"/>
        <v>0</v>
      </c>
      <c r="T56" s="394">
        <f t="shared" si="8"/>
        <v>0</v>
      </c>
      <c r="U56" s="395">
        <f t="shared" si="9"/>
        <v>0</v>
      </c>
      <c r="V56" s="395">
        <f t="shared" si="10"/>
        <v>0</v>
      </c>
      <c r="W56" s="394">
        <f t="shared" si="11"/>
        <v>1</v>
      </c>
      <c r="X56" s="396">
        <f t="shared" si="12"/>
        <v>605.5</v>
      </c>
      <c r="Y56" s="396">
        <f t="shared" si="13"/>
        <v>30277500</v>
      </c>
      <c r="Z56" s="394">
        <f t="shared" si="14"/>
        <v>0</v>
      </c>
      <c r="AA56" s="396">
        <f t="shared" si="15"/>
        <v>0</v>
      </c>
      <c r="AB56" s="396">
        <f t="shared" si="16"/>
        <v>0</v>
      </c>
      <c r="AC56" s="394">
        <f t="shared" si="17"/>
        <v>0</v>
      </c>
      <c r="AD56" s="396">
        <f t="shared" si="18"/>
        <v>0</v>
      </c>
      <c r="AE56" s="396">
        <f t="shared" si="19"/>
        <v>0</v>
      </c>
      <c r="AF56" s="389">
        <f t="shared" si="94"/>
        <v>0</v>
      </c>
      <c r="AG56" s="367">
        <f t="shared" si="95"/>
        <v>0</v>
      </c>
      <c r="AH56" s="367">
        <f t="shared" si="20"/>
        <v>0</v>
      </c>
      <c r="AI56" s="367">
        <f t="shared" si="96"/>
        <v>605.5</v>
      </c>
      <c r="AJ56" s="367">
        <f t="shared" si="97"/>
        <v>30277500</v>
      </c>
      <c r="AK56" s="372">
        <f t="shared" si="21"/>
        <v>1</v>
      </c>
      <c r="AL56" s="394">
        <f t="shared" si="22"/>
        <v>0</v>
      </c>
      <c r="AM56" s="395">
        <f t="shared" si="23"/>
        <v>0</v>
      </c>
      <c r="AN56" s="395">
        <f t="shared" si="24"/>
        <v>0</v>
      </c>
      <c r="AO56" s="394">
        <f t="shared" si="25"/>
        <v>0</v>
      </c>
      <c r="AP56" s="395">
        <f t="shared" si="26"/>
        <v>0</v>
      </c>
      <c r="AQ56" s="395">
        <f t="shared" si="27"/>
        <v>0</v>
      </c>
      <c r="AR56" s="394">
        <f t="shared" si="28"/>
        <v>1</v>
      </c>
      <c r="AS56" s="366">
        <f t="shared" si="29"/>
        <v>605.5</v>
      </c>
      <c r="AT56" s="366">
        <f t="shared" si="30"/>
        <v>30277500</v>
      </c>
      <c r="AU56" s="394">
        <f t="shared" si="31"/>
        <v>1</v>
      </c>
      <c r="AV56" s="395">
        <f t="shared" si="32"/>
        <v>605.5</v>
      </c>
      <c r="AW56" s="395">
        <f t="shared" si="33"/>
        <v>30277500</v>
      </c>
      <c r="AX56" s="394">
        <f t="shared" si="34"/>
        <v>0</v>
      </c>
      <c r="AY56" s="366">
        <f t="shared" si="35"/>
        <v>0</v>
      </c>
      <c r="AZ56" s="366">
        <f t="shared" si="36"/>
        <v>0</v>
      </c>
      <c r="BA56" s="394">
        <f t="shared" si="37"/>
        <v>1</v>
      </c>
      <c r="BB56" s="366">
        <f t="shared" si="85"/>
        <v>605.5</v>
      </c>
      <c r="BC56" s="366">
        <f t="shared" si="86"/>
        <v>30277500</v>
      </c>
      <c r="BD56" s="394">
        <f t="shared" si="82"/>
        <v>0</v>
      </c>
      <c r="BE56" s="366">
        <f t="shared" si="88"/>
        <v>0</v>
      </c>
      <c r="BF56" s="366">
        <f t="shared" si="89"/>
        <v>0</v>
      </c>
      <c r="BG56" s="394">
        <f t="shared" si="40"/>
        <v>0</v>
      </c>
      <c r="BH56" s="366">
        <f t="shared" si="91"/>
        <v>0</v>
      </c>
      <c r="BI56" s="366">
        <f t="shared" si="92"/>
        <v>0</v>
      </c>
      <c r="BJ56" s="394">
        <f t="shared" si="43"/>
        <v>0</v>
      </c>
      <c r="BK56" s="366">
        <f t="shared" si="44"/>
        <v>0</v>
      </c>
      <c r="BL56" s="366">
        <f t="shared" si="45"/>
        <v>0</v>
      </c>
      <c r="BM56" s="394">
        <f t="shared" si="46"/>
        <v>0</v>
      </c>
      <c r="BN56" s="366">
        <f t="shared" si="47"/>
        <v>0</v>
      </c>
      <c r="BO56" s="366">
        <f t="shared" si="48"/>
        <v>0</v>
      </c>
      <c r="BP56" s="394">
        <f t="shared" si="49"/>
        <v>0</v>
      </c>
      <c r="BQ56" s="366">
        <f t="shared" si="50"/>
        <v>0</v>
      </c>
      <c r="BR56" s="366">
        <f t="shared" si="51"/>
        <v>0</v>
      </c>
      <c r="BS56" s="394">
        <f t="shared" si="52"/>
        <v>0</v>
      </c>
      <c r="BT56" s="366">
        <f t="shared" si="53"/>
        <v>0</v>
      </c>
      <c r="BU56" s="366">
        <f t="shared" si="54"/>
        <v>0</v>
      </c>
      <c r="BV56" s="394">
        <f t="shared" si="55"/>
        <v>0</v>
      </c>
      <c r="BW56" s="366">
        <f t="shared" si="56"/>
        <v>0</v>
      </c>
      <c r="BX56" s="366">
        <f t="shared" si="57"/>
        <v>0</v>
      </c>
      <c r="BY56" s="394">
        <f t="shared" si="58"/>
        <v>0</v>
      </c>
      <c r="BZ56" s="366">
        <f t="shared" si="59"/>
        <v>0</v>
      </c>
      <c r="CA56" s="366">
        <f t="shared" si="60"/>
        <v>0</v>
      </c>
      <c r="CB56" s="394">
        <f t="shared" si="61"/>
        <v>0</v>
      </c>
      <c r="CC56" s="366">
        <f t="shared" si="62"/>
        <v>0</v>
      </c>
      <c r="CD56" s="366">
        <f t="shared" si="63"/>
        <v>0</v>
      </c>
      <c r="CE56" s="394">
        <f t="shared" si="64"/>
        <v>0</v>
      </c>
      <c r="CF56" s="366">
        <f t="shared" si="65"/>
        <v>0</v>
      </c>
      <c r="CG56" s="366">
        <f t="shared" si="66"/>
        <v>0</v>
      </c>
      <c r="CH56" s="394">
        <f t="shared" si="67"/>
        <v>1</v>
      </c>
      <c r="CI56" s="366">
        <f t="shared" si="68"/>
        <v>605.5</v>
      </c>
      <c r="CJ56" s="366">
        <f t="shared" si="69"/>
        <v>30277500</v>
      </c>
      <c r="CK56" s="394">
        <f t="shared" si="70"/>
        <v>0</v>
      </c>
      <c r="CL56" s="366">
        <f t="shared" si="71"/>
        <v>0</v>
      </c>
      <c r="CM56" s="366">
        <f t="shared" si="72"/>
        <v>0</v>
      </c>
      <c r="CN56" s="394">
        <f t="shared" si="73"/>
        <v>0</v>
      </c>
      <c r="CO56" s="366">
        <f t="shared" si="74"/>
        <v>0</v>
      </c>
      <c r="CP56" s="366">
        <f t="shared" si="75"/>
        <v>0</v>
      </c>
      <c r="CQ56" s="394">
        <f t="shared" si="76"/>
        <v>0</v>
      </c>
      <c r="CR56" s="366">
        <f t="shared" si="77"/>
        <v>0</v>
      </c>
      <c r="CS56" s="366">
        <f t="shared" si="78"/>
        <v>0</v>
      </c>
      <c r="CT56" s="394">
        <f t="shared" si="79"/>
        <v>0</v>
      </c>
      <c r="CU56" s="366">
        <f t="shared" si="80"/>
        <v>0</v>
      </c>
      <c r="CV56" s="366">
        <f t="shared" si="81"/>
        <v>0</v>
      </c>
      <c r="CW56" s="429"/>
      <c r="CX56" s="429"/>
      <c r="CY56" s="429"/>
      <c r="CZ56" s="429"/>
      <c r="DA56" s="429"/>
      <c r="DB56" s="429"/>
      <c r="DC56" s="429"/>
      <c r="DD56" s="429"/>
      <c r="DE56" s="429"/>
      <c r="DF56" s="429"/>
      <c r="DG56" s="429"/>
      <c r="DH56" s="429"/>
      <c r="DI56" s="429"/>
      <c r="DJ56" s="429"/>
      <c r="DK56" s="429"/>
      <c r="DL56" s="429"/>
      <c r="DM56" s="429"/>
      <c r="DN56" s="429"/>
      <c r="DO56" s="429"/>
      <c r="DP56" s="429"/>
      <c r="DQ56" s="429"/>
      <c r="DR56" s="429"/>
      <c r="DS56" s="429"/>
      <c r="DT56" s="429"/>
      <c r="DU56" s="429"/>
      <c r="DV56" s="429"/>
      <c r="DW56" s="429"/>
      <c r="DX56" s="429"/>
      <c r="DY56" s="429"/>
      <c r="DZ56" s="429"/>
      <c r="EA56" s="429"/>
      <c r="EB56" s="429"/>
      <c r="EC56" s="429"/>
      <c r="ED56" s="429"/>
      <c r="EE56" s="429"/>
      <c r="EF56" s="429"/>
      <c r="EG56" s="429"/>
      <c r="EH56" s="429"/>
      <c r="EI56" s="429"/>
      <c r="EJ56" s="429"/>
      <c r="EK56" s="429"/>
      <c r="EL56" s="429"/>
      <c r="EM56" s="429"/>
      <c r="EN56" s="429"/>
      <c r="EO56" s="429"/>
      <c r="EP56" s="429"/>
      <c r="EQ56" s="429"/>
      <c r="ER56" s="429"/>
      <c r="ES56" s="429"/>
      <c r="ET56" s="429"/>
      <c r="EU56" s="429"/>
    </row>
    <row r="57" spans="1:151" x14ac:dyDescent="0.3">
      <c r="A57" s="165">
        <v>37</v>
      </c>
      <c r="B57" s="164" t="s">
        <v>22</v>
      </c>
      <c r="C57" s="8" t="s">
        <v>127</v>
      </c>
      <c r="D57" s="8" t="s">
        <v>128</v>
      </c>
      <c r="E57" s="8" t="s">
        <v>113</v>
      </c>
      <c r="F57" s="8" t="s">
        <v>424</v>
      </c>
      <c r="G57" s="8" t="s">
        <v>18</v>
      </c>
      <c r="H57" s="7"/>
      <c r="I57" s="7" t="s">
        <v>62</v>
      </c>
      <c r="J57" s="6" t="s">
        <v>83</v>
      </c>
      <c r="K57" s="11">
        <v>1008</v>
      </c>
      <c r="L57" s="33" t="s">
        <v>377</v>
      </c>
      <c r="M57" s="2" t="s">
        <v>392</v>
      </c>
      <c r="N57" s="7">
        <v>509.03</v>
      </c>
      <c r="O57" s="32">
        <f t="shared" si="4"/>
        <v>45183.977368720902</v>
      </c>
      <c r="P57" s="350">
        <v>23000000</v>
      </c>
      <c r="Q57" s="394">
        <f t="shared" si="5"/>
        <v>0</v>
      </c>
      <c r="R57" s="395">
        <f t="shared" si="6"/>
        <v>0</v>
      </c>
      <c r="S57" s="395">
        <f t="shared" si="7"/>
        <v>0</v>
      </c>
      <c r="T57" s="394">
        <f t="shared" si="8"/>
        <v>0</v>
      </c>
      <c r="U57" s="395">
        <f t="shared" si="9"/>
        <v>0</v>
      </c>
      <c r="V57" s="395">
        <f t="shared" si="10"/>
        <v>0</v>
      </c>
      <c r="W57" s="394">
        <f t="shared" si="11"/>
        <v>1</v>
      </c>
      <c r="X57" s="396">
        <f t="shared" si="12"/>
        <v>509.03</v>
      </c>
      <c r="Y57" s="396">
        <f t="shared" si="13"/>
        <v>23000000</v>
      </c>
      <c r="Z57" s="394">
        <f t="shared" si="14"/>
        <v>0</v>
      </c>
      <c r="AA57" s="396">
        <f t="shared" si="15"/>
        <v>0</v>
      </c>
      <c r="AB57" s="396">
        <f t="shared" si="16"/>
        <v>0</v>
      </c>
      <c r="AC57" s="394">
        <f t="shared" si="17"/>
        <v>0</v>
      </c>
      <c r="AD57" s="396">
        <f t="shared" si="18"/>
        <v>0</v>
      </c>
      <c r="AE57" s="396">
        <f t="shared" si="19"/>
        <v>0</v>
      </c>
      <c r="AF57" s="389">
        <f t="shared" si="94"/>
        <v>509.03</v>
      </c>
      <c r="AG57" s="367">
        <f t="shared" si="95"/>
        <v>23000000</v>
      </c>
      <c r="AH57" s="367">
        <f t="shared" si="20"/>
        <v>1</v>
      </c>
      <c r="AI57" s="367">
        <f t="shared" si="96"/>
        <v>0</v>
      </c>
      <c r="AJ57" s="367">
        <f t="shared" si="97"/>
        <v>0</v>
      </c>
      <c r="AK57" s="372">
        <f t="shared" si="21"/>
        <v>0</v>
      </c>
      <c r="AL57" s="394">
        <f t="shared" si="22"/>
        <v>1</v>
      </c>
      <c r="AM57" s="395">
        <f t="shared" si="23"/>
        <v>509.03</v>
      </c>
      <c r="AN57" s="395">
        <f t="shared" si="24"/>
        <v>23000000</v>
      </c>
      <c r="AO57" s="394">
        <f t="shared" si="25"/>
        <v>0</v>
      </c>
      <c r="AP57" s="395">
        <f t="shared" si="26"/>
        <v>0</v>
      </c>
      <c r="AQ57" s="395">
        <f t="shared" si="27"/>
        <v>0</v>
      </c>
      <c r="AR57" s="394">
        <f t="shared" si="28"/>
        <v>0</v>
      </c>
      <c r="AS57" s="366">
        <f t="shared" si="29"/>
        <v>0</v>
      </c>
      <c r="AT57" s="366">
        <f t="shared" si="30"/>
        <v>0</v>
      </c>
      <c r="AU57" s="394">
        <f t="shared" si="31"/>
        <v>0</v>
      </c>
      <c r="AV57" s="395">
        <f t="shared" si="32"/>
        <v>0</v>
      </c>
      <c r="AW57" s="395">
        <f t="shared" si="33"/>
        <v>0</v>
      </c>
      <c r="AX57" s="394">
        <f t="shared" si="34"/>
        <v>1</v>
      </c>
      <c r="AY57" s="366">
        <f t="shared" si="35"/>
        <v>509.03</v>
      </c>
      <c r="AZ57" s="366">
        <f t="shared" si="36"/>
        <v>23000000</v>
      </c>
      <c r="BA57" s="394">
        <f t="shared" si="37"/>
        <v>0</v>
      </c>
      <c r="BB57" s="366">
        <f t="shared" si="85"/>
        <v>0</v>
      </c>
      <c r="BC57" s="366">
        <f t="shared" si="86"/>
        <v>0</v>
      </c>
      <c r="BD57" s="394">
        <f t="shared" si="82"/>
        <v>0</v>
      </c>
      <c r="BE57" s="366">
        <f t="shared" si="88"/>
        <v>0</v>
      </c>
      <c r="BF57" s="366">
        <f t="shared" si="89"/>
        <v>0</v>
      </c>
      <c r="BG57" s="394">
        <f t="shared" si="40"/>
        <v>0</v>
      </c>
      <c r="BH57" s="366">
        <f t="shared" si="91"/>
        <v>0</v>
      </c>
      <c r="BI57" s="366">
        <f t="shared" si="92"/>
        <v>0</v>
      </c>
      <c r="BJ57" s="394">
        <f t="shared" si="43"/>
        <v>0</v>
      </c>
      <c r="BK57" s="366">
        <f t="shared" si="44"/>
        <v>0</v>
      </c>
      <c r="BL57" s="366">
        <f t="shared" si="45"/>
        <v>0</v>
      </c>
      <c r="BM57" s="394">
        <f t="shared" si="46"/>
        <v>0</v>
      </c>
      <c r="BN57" s="366">
        <f t="shared" si="47"/>
        <v>0</v>
      </c>
      <c r="BO57" s="366">
        <f t="shared" si="48"/>
        <v>0</v>
      </c>
      <c r="BP57" s="394">
        <f t="shared" si="49"/>
        <v>0</v>
      </c>
      <c r="BQ57" s="366">
        <f t="shared" si="50"/>
        <v>0</v>
      </c>
      <c r="BR57" s="366">
        <f t="shared" si="51"/>
        <v>0</v>
      </c>
      <c r="BS57" s="394">
        <f t="shared" si="52"/>
        <v>0</v>
      </c>
      <c r="BT57" s="366">
        <f t="shared" si="53"/>
        <v>0</v>
      </c>
      <c r="BU57" s="366">
        <f t="shared" si="54"/>
        <v>0</v>
      </c>
      <c r="BV57" s="394">
        <f t="shared" si="55"/>
        <v>1</v>
      </c>
      <c r="BW57" s="366">
        <f t="shared" si="56"/>
        <v>509.03</v>
      </c>
      <c r="BX57" s="366">
        <f t="shared" si="57"/>
        <v>23000000</v>
      </c>
      <c r="BY57" s="394">
        <f t="shared" si="58"/>
        <v>0</v>
      </c>
      <c r="BZ57" s="366">
        <f t="shared" si="59"/>
        <v>0</v>
      </c>
      <c r="CA57" s="366">
        <f t="shared" si="60"/>
        <v>0</v>
      </c>
      <c r="CB57" s="394">
        <f t="shared" si="61"/>
        <v>0</v>
      </c>
      <c r="CC57" s="366">
        <f t="shared" si="62"/>
        <v>0</v>
      </c>
      <c r="CD57" s="366">
        <f t="shared" si="63"/>
        <v>0</v>
      </c>
      <c r="CE57" s="394">
        <f t="shared" si="64"/>
        <v>1</v>
      </c>
      <c r="CF57" s="366">
        <f t="shared" si="65"/>
        <v>509.03</v>
      </c>
      <c r="CG57" s="366">
        <f t="shared" si="66"/>
        <v>23000000</v>
      </c>
      <c r="CH57" s="394">
        <f t="shared" si="67"/>
        <v>0</v>
      </c>
      <c r="CI57" s="366">
        <f t="shared" si="68"/>
        <v>0</v>
      </c>
      <c r="CJ57" s="366">
        <f t="shared" si="69"/>
        <v>0</v>
      </c>
      <c r="CK57" s="394">
        <f t="shared" si="70"/>
        <v>0</v>
      </c>
      <c r="CL57" s="366">
        <f t="shared" si="71"/>
        <v>0</v>
      </c>
      <c r="CM57" s="366">
        <f t="shared" si="72"/>
        <v>0</v>
      </c>
      <c r="CN57" s="394">
        <f t="shared" si="73"/>
        <v>0</v>
      </c>
      <c r="CO57" s="366">
        <f t="shared" si="74"/>
        <v>0</v>
      </c>
      <c r="CP57" s="366">
        <f t="shared" si="75"/>
        <v>0</v>
      </c>
      <c r="CQ57" s="394">
        <f t="shared" si="76"/>
        <v>0</v>
      </c>
      <c r="CR57" s="366">
        <f t="shared" si="77"/>
        <v>0</v>
      </c>
      <c r="CS57" s="366">
        <f t="shared" si="78"/>
        <v>0</v>
      </c>
      <c r="CT57" s="394">
        <f t="shared" si="79"/>
        <v>0</v>
      </c>
      <c r="CU57" s="366">
        <f t="shared" si="80"/>
        <v>0</v>
      </c>
      <c r="CV57" s="366">
        <f t="shared" si="81"/>
        <v>0</v>
      </c>
      <c r="CW57" s="429"/>
      <c r="CX57" s="429"/>
      <c r="CY57" s="429"/>
      <c r="CZ57" s="429"/>
      <c r="DA57" s="429"/>
      <c r="DB57" s="429"/>
      <c r="DC57" s="429"/>
      <c r="DD57" s="429"/>
      <c r="DE57" s="429"/>
      <c r="DF57" s="429"/>
      <c r="DG57" s="429"/>
      <c r="DH57" s="429"/>
      <c r="DI57" s="429"/>
      <c r="DJ57" s="429"/>
      <c r="DK57" s="429"/>
      <c r="DL57" s="429"/>
      <c r="DM57" s="429"/>
      <c r="DN57" s="429"/>
      <c r="DO57" s="429"/>
      <c r="DP57" s="429"/>
      <c r="DQ57" s="429"/>
      <c r="DR57" s="429"/>
      <c r="DS57" s="429"/>
      <c r="DT57" s="429"/>
      <c r="DU57" s="429"/>
      <c r="DV57" s="429"/>
      <c r="DW57" s="429"/>
      <c r="DX57" s="429"/>
      <c r="DY57" s="429"/>
      <c r="DZ57" s="429"/>
      <c r="EA57" s="429"/>
      <c r="EB57" s="429"/>
      <c r="EC57" s="429"/>
      <c r="ED57" s="429"/>
      <c r="EE57" s="429"/>
      <c r="EF57" s="429"/>
      <c r="EG57" s="429"/>
      <c r="EH57" s="429"/>
      <c r="EI57" s="429"/>
      <c r="EJ57" s="429"/>
      <c r="EK57" s="429"/>
      <c r="EL57" s="429"/>
      <c r="EM57" s="429"/>
      <c r="EN57" s="429"/>
      <c r="EO57" s="429"/>
      <c r="EP57" s="429"/>
      <c r="EQ57" s="429"/>
      <c r="ER57" s="429"/>
      <c r="ES57" s="429"/>
      <c r="ET57" s="429"/>
      <c r="EU57" s="429"/>
    </row>
    <row r="58" spans="1:151" x14ac:dyDescent="0.3">
      <c r="A58" s="166">
        <v>38</v>
      </c>
      <c r="B58" s="164" t="s">
        <v>22</v>
      </c>
      <c r="C58" s="8" t="s">
        <v>127</v>
      </c>
      <c r="D58" s="8" t="s">
        <v>128</v>
      </c>
      <c r="E58" s="8" t="s">
        <v>113</v>
      </c>
      <c r="F58" s="8" t="s">
        <v>424</v>
      </c>
      <c r="G58" s="8" t="s">
        <v>18</v>
      </c>
      <c r="H58" s="8"/>
      <c r="I58" s="7" t="s">
        <v>62</v>
      </c>
      <c r="J58" s="6" t="s">
        <v>83</v>
      </c>
      <c r="K58" s="11">
        <v>1011</v>
      </c>
      <c r="L58" s="33" t="s">
        <v>377</v>
      </c>
      <c r="M58" s="2" t="s">
        <v>392</v>
      </c>
      <c r="N58" s="7">
        <v>330.56</v>
      </c>
      <c r="O58" s="32">
        <f t="shared" si="4"/>
        <v>61713.455953533397</v>
      </c>
      <c r="P58" s="350">
        <v>20400000</v>
      </c>
      <c r="Q58" s="394">
        <f t="shared" si="5"/>
        <v>0</v>
      </c>
      <c r="R58" s="395">
        <f t="shared" si="6"/>
        <v>0</v>
      </c>
      <c r="S58" s="395">
        <f t="shared" si="7"/>
        <v>0</v>
      </c>
      <c r="T58" s="394">
        <f t="shared" si="8"/>
        <v>0</v>
      </c>
      <c r="U58" s="395">
        <f t="shared" si="9"/>
        <v>0</v>
      </c>
      <c r="V58" s="395">
        <f t="shared" si="10"/>
        <v>0</v>
      </c>
      <c r="W58" s="394">
        <f t="shared" si="11"/>
        <v>1</v>
      </c>
      <c r="X58" s="396">
        <f t="shared" si="12"/>
        <v>330.56</v>
      </c>
      <c r="Y58" s="396">
        <f t="shared" si="13"/>
        <v>20400000</v>
      </c>
      <c r="Z58" s="394">
        <f t="shared" si="14"/>
        <v>0</v>
      </c>
      <c r="AA58" s="396">
        <f t="shared" si="15"/>
        <v>0</v>
      </c>
      <c r="AB58" s="396">
        <f t="shared" si="16"/>
        <v>0</v>
      </c>
      <c r="AC58" s="394">
        <f t="shared" si="17"/>
        <v>0</v>
      </c>
      <c r="AD58" s="396">
        <f t="shared" si="18"/>
        <v>0</v>
      </c>
      <c r="AE58" s="396">
        <f t="shared" si="19"/>
        <v>0</v>
      </c>
      <c r="AF58" s="389">
        <f t="shared" si="94"/>
        <v>330.56</v>
      </c>
      <c r="AG58" s="367">
        <f t="shared" si="95"/>
        <v>20400000</v>
      </c>
      <c r="AH58" s="367">
        <f t="shared" si="20"/>
        <v>1</v>
      </c>
      <c r="AI58" s="367">
        <f t="shared" si="96"/>
        <v>0</v>
      </c>
      <c r="AJ58" s="367">
        <f t="shared" si="97"/>
        <v>0</v>
      </c>
      <c r="AK58" s="372">
        <f t="shared" si="21"/>
        <v>0</v>
      </c>
      <c r="AL58" s="394">
        <f t="shared" si="22"/>
        <v>1</v>
      </c>
      <c r="AM58" s="395">
        <f t="shared" si="23"/>
        <v>330.56</v>
      </c>
      <c r="AN58" s="395">
        <f t="shared" si="24"/>
        <v>20400000</v>
      </c>
      <c r="AO58" s="394">
        <f t="shared" si="25"/>
        <v>0</v>
      </c>
      <c r="AP58" s="395">
        <f t="shared" si="26"/>
        <v>0</v>
      </c>
      <c r="AQ58" s="395">
        <f t="shared" si="27"/>
        <v>0</v>
      </c>
      <c r="AR58" s="394">
        <f t="shared" si="28"/>
        <v>0</v>
      </c>
      <c r="AS58" s="366">
        <f t="shared" si="29"/>
        <v>0</v>
      </c>
      <c r="AT58" s="366">
        <f t="shared" si="30"/>
        <v>0</v>
      </c>
      <c r="AU58" s="394">
        <f t="shared" si="31"/>
        <v>0</v>
      </c>
      <c r="AV58" s="395">
        <f t="shared" si="32"/>
        <v>0</v>
      </c>
      <c r="AW58" s="395">
        <f t="shared" si="33"/>
        <v>0</v>
      </c>
      <c r="AX58" s="394">
        <f t="shared" si="34"/>
        <v>1</v>
      </c>
      <c r="AY58" s="366">
        <f t="shared" si="35"/>
        <v>330.56</v>
      </c>
      <c r="AZ58" s="366">
        <f t="shared" si="36"/>
        <v>20400000</v>
      </c>
      <c r="BA58" s="394">
        <f t="shared" si="37"/>
        <v>0</v>
      </c>
      <c r="BB58" s="366">
        <f t="shared" si="85"/>
        <v>0</v>
      </c>
      <c r="BC58" s="366">
        <f t="shared" si="86"/>
        <v>0</v>
      </c>
      <c r="BD58" s="394">
        <f t="shared" si="82"/>
        <v>0</v>
      </c>
      <c r="BE58" s="366">
        <f t="shared" si="88"/>
        <v>0</v>
      </c>
      <c r="BF58" s="366">
        <f t="shared" si="89"/>
        <v>0</v>
      </c>
      <c r="BG58" s="394">
        <f t="shared" si="40"/>
        <v>0</v>
      </c>
      <c r="BH58" s="366">
        <f t="shared" si="91"/>
        <v>0</v>
      </c>
      <c r="BI58" s="366">
        <f t="shared" si="92"/>
        <v>0</v>
      </c>
      <c r="BJ58" s="394">
        <f t="shared" si="43"/>
        <v>0</v>
      </c>
      <c r="BK58" s="366">
        <f t="shared" si="44"/>
        <v>0</v>
      </c>
      <c r="BL58" s="366">
        <f t="shared" si="45"/>
        <v>0</v>
      </c>
      <c r="BM58" s="394">
        <f t="shared" si="46"/>
        <v>0</v>
      </c>
      <c r="BN58" s="366">
        <f t="shared" si="47"/>
        <v>0</v>
      </c>
      <c r="BO58" s="366">
        <f t="shared" si="48"/>
        <v>0</v>
      </c>
      <c r="BP58" s="394">
        <f t="shared" si="49"/>
        <v>0</v>
      </c>
      <c r="BQ58" s="366">
        <f t="shared" si="50"/>
        <v>0</v>
      </c>
      <c r="BR58" s="366">
        <f t="shared" si="51"/>
        <v>0</v>
      </c>
      <c r="BS58" s="394">
        <f t="shared" si="52"/>
        <v>0</v>
      </c>
      <c r="BT58" s="366">
        <f t="shared" si="53"/>
        <v>0</v>
      </c>
      <c r="BU58" s="366">
        <f t="shared" si="54"/>
        <v>0</v>
      </c>
      <c r="BV58" s="394">
        <f t="shared" si="55"/>
        <v>1</v>
      </c>
      <c r="BW58" s="366">
        <f t="shared" si="56"/>
        <v>330.56</v>
      </c>
      <c r="BX58" s="366">
        <f t="shared" si="57"/>
        <v>20400000</v>
      </c>
      <c r="BY58" s="394">
        <f t="shared" si="58"/>
        <v>0</v>
      </c>
      <c r="BZ58" s="366">
        <f t="shared" si="59"/>
        <v>0</v>
      </c>
      <c r="CA58" s="366">
        <f t="shared" si="60"/>
        <v>0</v>
      </c>
      <c r="CB58" s="394">
        <f t="shared" si="61"/>
        <v>0</v>
      </c>
      <c r="CC58" s="366">
        <f t="shared" si="62"/>
        <v>0</v>
      </c>
      <c r="CD58" s="366">
        <f t="shared" si="63"/>
        <v>0</v>
      </c>
      <c r="CE58" s="394">
        <f t="shared" si="64"/>
        <v>1</v>
      </c>
      <c r="CF58" s="366">
        <f t="shared" si="65"/>
        <v>330.56</v>
      </c>
      <c r="CG58" s="366">
        <f t="shared" si="66"/>
        <v>20400000</v>
      </c>
      <c r="CH58" s="394">
        <f t="shared" si="67"/>
        <v>0</v>
      </c>
      <c r="CI58" s="366">
        <f t="shared" si="68"/>
        <v>0</v>
      </c>
      <c r="CJ58" s="366">
        <f t="shared" si="69"/>
        <v>0</v>
      </c>
      <c r="CK58" s="394">
        <f t="shared" si="70"/>
        <v>0</v>
      </c>
      <c r="CL58" s="366">
        <f t="shared" si="71"/>
        <v>0</v>
      </c>
      <c r="CM58" s="366">
        <f t="shared" si="72"/>
        <v>0</v>
      </c>
      <c r="CN58" s="394">
        <f t="shared" si="73"/>
        <v>0</v>
      </c>
      <c r="CO58" s="366">
        <f t="shared" si="74"/>
        <v>0</v>
      </c>
      <c r="CP58" s="366">
        <f t="shared" si="75"/>
        <v>0</v>
      </c>
      <c r="CQ58" s="394">
        <f t="shared" si="76"/>
        <v>0</v>
      </c>
      <c r="CR58" s="366">
        <f t="shared" si="77"/>
        <v>0</v>
      </c>
      <c r="CS58" s="366">
        <f t="shared" si="78"/>
        <v>0</v>
      </c>
      <c r="CT58" s="394">
        <f t="shared" si="79"/>
        <v>0</v>
      </c>
      <c r="CU58" s="366">
        <f t="shared" si="80"/>
        <v>0</v>
      </c>
      <c r="CV58" s="366">
        <f t="shared" si="81"/>
        <v>0</v>
      </c>
      <c r="CW58" s="429"/>
      <c r="CX58" s="429"/>
      <c r="CY58" s="429"/>
      <c r="CZ58" s="429"/>
      <c r="DA58" s="429"/>
      <c r="DB58" s="429"/>
      <c r="DC58" s="429"/>
      <c r="DD58" s="429"/>
      <c r="DE58" s="429"/>
      <c r="DF58" s="429"/>
      <c r="DG58" s="429"/>
      <c r="DH58" s="429"/>
      <c r="DI58" s="429"/>
      <c r="DJ58" s="429"/>
      <c r="DK58" s="429"/>
      <c r="DL58" s="429"/>
      <c r="DM58" s="429"/>
      <c r="DN58" s="429"/>
      <c r="DO58" s="429"/>
      <c r="DP58" s="429"/>
      <c r="DQ58" s="429"/>
      <c r="DR58" s="429"/>
      <c r="DS58" s="429"/>
      <c r="DT58" s="429"/>
      <c r="DU58" s="429"/>
      <c r="DV58" s="429"/>
      <c r="DW58" s="429"/>
      <c r="DX58" s="429"/>
      <c r="DY58" s="429"/>
      <c r="DZ58" s="429"/>
      <c r="EA58" s="429"/>
      <c r="EB58" s="429"/>
      <c r="EC58" s="429"/>
      <c r="ED58" s="429"/>
      <c r="EE58" s="429"/>
      <c r="EF58" s="429"/>
      <c r="EG58" s="429"/>
      <c r="EH58" s="429"/>
      <c r="EI58" s="429"/>
      <c r="EJ58" s="429"/>
      <c r="EK58" s="429"/>
      <c r="EL58" s="429"/>
      <c r="EM58" s="429"/>
      <c r="EN58" s="429"/>
      <c r="EO58" s="429"/>
      <c r="EP58" s="429"/>
      <c r="EQ58" s="429"/>
      <c r="ER58" s="429"/>
      <c r="ES58" s="429"/>
      <c r="ET58" s="429"/>
      <c r="EU58" s="429"/>
    </row>
    <row r="59" spans="1:151" x14ac:dyDescent="0.3">
      <c r="A59" s="166">
        <v>39</v>
      </c>
      <c r="B59" s="164" t="s">
        <v>22</v>
      </c>
      <c r="C59" s="8" t="s">
        <v>8</v>
      </c>
      <c r="D59" s="8" t="s">
        <v>131</v>
      </c>
      <c r="E59" s="8" t="s">
        <v>100</v>
      </c>
      <c r="F59" s="8" t="s">
        <v>428</v>
      </c>
      <c r="G59" s="31" t="s">
        <v>94</v>
      </c>
      <c r="H59" s="8"/>
      <c r="I59" s="7" t="s">
        <v>62</v>
      </c>
      <c r="J59" s="22" t="s">
        <v>84</v>
      </c>
      <c r="K59" s="11">
        <v>1003</v>
      </c>
      <c r="L59" s="12" t="s">
        <v>375</v>
      </c>
      <c r="M59" s="8" t="s">
        <v>17</v>
      </c>
      <c r="N59" s="7">
        <v>158.91</v>
      </c>
      <c r="O59" s="32">
        <f t="shared" si="4"/>
        <v>65000</v>
      </c>
      <c r="P59" s="350">
        <v>10329150</v>
      </c>
      <c r="Q59" s="394">
        <f t="shared" si="5"/>
        <v>0</v>
      </c>
      <c r="R59" s="395">
        <f t="shared" si="6"/>
        <v>0</v>
      </c>
      <c r="S59" s="395">
        <f t="shared" si="7"/>
        <v>0</v>
      </c>
      <c r="T59" s="394">
        <f t="shared" si="8"/>
        <v>0</v>
      </c>
      <c r="U59" s="395">
        <f t="shared" si="9"/>
        <v>0</v>
      </c>
      <c r="V59" s="395">
        <f t="shared" si="10"/>
        <v>0</v>
      </c>
      <c r="W59" s="394">
        <f t="shared" si="11"/>
        <v>0</v>
      </c>
      <c r="X59" s="396">
        <f t="shared" si="12"/>
        <v>0</v>
      </c>
      <c r="Y59" s="396">
        <f t="shared" si="13"/>
        <v>0</v>
      </c>
      <c r="Z59" s="394">
        <f t="shared" si="14"/>
        <v>1</v>
      </c>
      <c r="AA59" s="396">
        <f t="shared" si="15"/>
        <v>158.91</v>
      </c>
      <c r="AB59" s="396">
        <f t="shared" si="16"/>
        <v>10329150</v>
      </c>
      <c r="AC59" s="394">
        <f t="shared" si="17"/>
        <v>0</v>
      </c>
      <c r="AD59" s="396">
        <f t="shared" si="18"/>
        <v>0</v>
      </c>
      <c r="AE59" s="396">
        <f t="shared" si="19"/>
        <v>0</v>
      </c>
      <c r="AF59" s="389">
        <f t="shared" si="94"/>
        <v>0</v>
      </c>
      <c r="AG59" s="367">
        <f t="shared" si="95"/>
        <v>0</v>
      </c>
      <c r="AH59" s="367">
        <f t="shared" si="20"/>
        <v>0</v>
      </c>
      <c r="AI59" s="367">
        <f t="shared" si="96"/>
        <v>158.91</v>
      </c>
      <c r="AJ59" s="367">
        <f t="shared" si="97"/>
        <v>10329150</v>
      </c>
      <c r="AK59" s="372">
        <f t="shared" si="21"/>
        <v>1</v>
      </c>
      <c r="AL59" s="394">
        <f t="shared" si="22"/>
        <v>0</v>
      </c>
      <c r="AM59" s="395">
        <f t="shared" si="23"/>
        <v>0</v>
      </c>
      <c r="AN59" s="395">
        <f t="shared" si="24"/>
        <v>0</v>
      </c>
      <c r="AO59" s="394">
        <f t="shared" si="25"/>
        <v>1</v>
      </c>
      <c r="AP59" s="395">
        <f t="shared" si="26"/>
        <v>158.91</v>
      </c>
      <c r="AQ59" s="395">
        <f t="shared" si="27"/>
        <v>10329150</v>
      </c>
      <c r="AR59" s="394">
        <f t="shared" si="28"/>
        <v>0</v>
      </c>
      <c r="AS59" s="366">
        <f t="shared" si="29"/>
        <v>0</v>
      </c>
      <c r="AT59" s="366">
        <f t="shared" si="30"/>
        <v>0</v>
      </c>
      <c r="AU59" s="394">
        <f t="shared" si="31"/>
        <v>1</v>
      </c>
      <c r="AV59" s="395">
        <f t="shared" si="32"/>
        <v>158.91</v>
      </c>
      <c r="AW59" s="395">
        <f t="shared" si="33"/>
        <v>10329150</v>
      </c>
      <c r="AX59" s="394">
        <f t="shared" si="34"/>
        <v>0</v>
      </c>
      <c r="AY59" s="366">
        <f t="shared" si="35"/>
        <v>0</v>
      </c>
      <c r="AZ59" s="366">
        <f t="shared" si="36"/>
        <v>0</v>
      </c>
      <c r="BA59" s="394">
        <f t="shared" si="37"/>
        <v>0</v>
      </c>
      <c r="BB59" s="366">
        <f t="shared" si="85"/>
        <v>0</v>
      </c>
      <c r="BC59" s="366">
        <f t="shared" si="86"/>
        <v>0</v>
      </c>
      <c r="BD59" s="394">
        <f t="shared" si="82"/>
        <v>0</v>
      </c>
      <c r="BE59" s="366">
        <f t="shared" si="88"/>
        <v>0</v>
      </c>
      <c r="BF59" s="366">
        <f t="shared" si="89"/>
        <v>0</v>
      </c>
      <c r="BG59" s="394">
        <f t="shared" si="40"/>
        <v>0</v>
      </c>
      <c r="BH59" s="366">
        <f t="shared" si="91"/>
        <v>0</v>
      </c>
      <c r="BI59" s="366">
        <f t="shared" si="92"/>
        <v>0</v>
      </c>
      <c r="BJ59" s="394">
        <f t="shared" si="43"/>
        <v>0</v>
      </c>
      <c r="BK59" s="366">
        <f t="shared" si="44"/>
        <v>0</v>
      </c>
      <c r="BL59" s="366">
        <f t="shared" si="45"/>
        <v>0</v>
      </c>
      <c r="BM59" s="394">
        <f t="shared" si="46"/>
        <v>0</v>
      </c>
      <c r="BN59" s="366">
        <f t="shared" si="47"/>
        <v>0</v>
      </c>
      <c r="BO59" s="366">
        <f t="shared" si="48"/>
        <v>0</v>
      </c>
      <c r="BP59" s="394">
        <f t="shared" si="49"/>
        <v>0</v>
      </c>
      <c r="BQ59" s="366">
        <f t="shared" si="50"/>
        <v>0</v>
      </c>
      <c r="BR59" s="366">
        <f t="shared" si="51"/>
        <v>0</v>
      </c>
      <c r="BS59" s="394">
        <f t="shared" si="52"/>
        <v>0</v>
      </c>
      <c r="BT59" s="366">
        <f t="shared" si="53"/>
        <v>0</v>
      </c>
      <c r="BU59" s="366">
        <f t="shared" si="54"/>
        <v>0</v>
      </c>
      <c r="BV59" s="394">
        <f t="shared" si="55"/>
        <v>0</v>
      </c>
      <c r="BW59" s="366">
        <f t="shared" si="56"/>
        <v>0</v>
      </c>
      <c r="BX59" s="366">
        <f t="shared" si="57"/>
        <v>0</v>
      </c>
      <c r="BY59" s="394">
        <f t="shared" si="58"/>
        <v>1</v>
      </c>
      <c r="BZ59" s="366">
        <f t="shared" si="59"/>
        <v>158.91</v>
      </c>
      <c r="CA59" s="366">
        <f t="shared" si="60"/>
        <v>10329150</v>
      </c>
      <c r="CB59" s="394">
        <f t="shared" si="61"/>
        <v>0</v>
      </c>
      <c r="CC59" s="366">
        <f t="shared" si="62"/>
        <v>0</v>
      </c>
      <c r="CD59" s="366">
        <f t="shared" si="63"/>
        <v>0</v>
      </c>
      <c r="CE59" s="394">
        <f t="shared" si="64"/>
        <v>1</v>
      </c>
      <c r="CF59" s="366">
        <f t="shared" si="65"/>
        <v>158.91</v>
      </c>
      <c r="CG59" s="366">
        <f t="shared" si="66"/>
        <v>10329150</v>
      </c>
      <c r="CH59" s="394">
        <f t="shared" si="67"/>
        <v>0</v>
      </c>
      <c r="CI59" s="366">
        <f t="shared" si="68"/>
        <v>0</v>
      </c>
      <c r="CJ59" s="366">
        <f t="shared" si="69"/>
        <v>0</v>
      </c>
      <c r="CK59" s="394">
        <f t="shared" si="70"/>
        <v>0</v>
      </c>
      <c r="CL59" s="366">
        <f t="shared" si="71"/>
        <v>0</v>
      </c>
      <c r="CM59" s="366">
        <f t="shared" si="72"/>
        <v>0</v>
      </c>
      <c r="CN59" s="394">
        <f t="shared" si="73"/>
        <v>0</v>
      </c>
      <c r="CO59" s="366">
        <f t="shared" si="74"/>
        <v>0</v>
      </c>
      <c r="CP59" s="366">
        <f t="shared" si="75"/>
        <v>0</v>
      </c>
      <c r="CQ59" s="394">
        <f t="shared" si="76"/>
        <v>0</v>
      </c>
      <c r="CR59" s="366">
        <f t="shared" si="77"/>
        <v>0</v>
      </c>
      <c r="CS59" s="366">
        <f t="shared" si="78"/>
        <v>0</v>
      </c>
      <c r="CT59" s="394">
        <f t="shared" si="79"/>
        <v>0</v>
      </c>
      <c r="CU59" s="366">
        <f t="shared" si="80"/>
        <v>0</v>
      </c>
      <c r="CV59" s="366">
        <f t="shared" si="81"/>
        <v>0</v>
      </c>
      <c r="CW59" s="429"/>
      <c r="CX59" s="429"/>
      <c r="CY59" s="429"/>
      <c r="CZ59" s="429"/>
      <c r="DA59" s="429"/>
      <c r="DB59" s="429"/>
      <c r="DC59" s="429"/>
      <c r="DD59" s="429"/>
      <c r="DE59" s="429"/>
      <c r="DF59" s="429"/>
      <c r="DG59" s="429"/>
      <c r="DH59" s="429"/>
      <c r="DI59" s="429"/>
      <c r="DJ59" s="429"/>
      <c r="DK59" s="429"/>
      <c r="DL59" s="429"/>
      <c r="DM59" s="429"/>
      <c r="DN59" s="429"/>
      <c r="DO59" s="429"/>
      <c r="DP59" s="429"/>
      <c r="DQ59" s="429"/>
      <c r="DR59" s="429"/>
      <c r="DS59" s="429"/>
      <c r="DT59" s="429"/>
      <c r="DU59" s="429"/>
      <c r="DV59" s="429"/>
      <c r="DW59" s="429"/>
      <c r="DX59" s="429"/>
      <c r="DY59" s="429"/>
      <c r="DZ59" s="429"/>
      <c r="EA59" s="429"/>
      <c r="EB59" s="429"/>
      <c r="EC59" s="429"/>
      <c r="ED59" s="429"/>
      <c r="EE59" s="429"/>
      <c r="EF59" s="429"/>
      <c r="EG59" s="429"/>
      <c r="EH59" s="429"/>
      <c r="EI59" s="429"/>
      <c r="EJ59" s="429"/>
      <c r="EK59" s="429"/>
      <c r="EL59" s="429"/>
      <c r="EM59" s="429"/>
      <c r="EN59" s="429"/>
      <c r="EO59" s="429"/>
      <c r="EP59" s="429"/>
      <c r="EQ59" s="429"/>
      <c r="ER59" s="429"/>
      <c r="ES59" s="429"/>
      <c r="ET59" s="429"/>
      <c r="EU59" s="429"/>
    </row>
    <row r="60" spans="1:151" x14ac:dyDescent="0.3">
      <c r="A60" s="165">
        <v>40</v>
      </c>
      <c r="B60" s="164" t="s">
        <v>22</v>
      </c>
      <c r="C60" s="8" t="s">
        <v>8</v>
      </c>
      <c r="D60" s="8" t="s">
        <v>131</v>
      </c>
      <c r="E60" s="8" t="s">
        <v>100</v>
      </c>
      <c r="F60" s="8" t="s">
        <v>428</v>
      </c>
      <c r="G60" s="31" t="s">
        <v>94</v>
      </c>
      <c r="H60" s="8"/>
      <c r="I60" s="7" t="s">
        <v>62</v>
      </c>
      <c r="J60" s="22" t="s">
        <v>84</v>
      </c>
      <c r="K60" s="11">
        <v>1004</v>
      </c>
      <c r="L60" s="12" t="s">
        <v>375</v>
      </c>
      <c r="M60" s="8" t="s">
        <v>17</v>
      </c>
      <c r="N60" s="7">
        <v>113.56</v>
      </c>
      <c r="O60" s="32">
        <f t="shared" si="4"/>
        <v>65000</v>
      </c>
      <c r="P60" s="350">
        <v>7381400</v>
      </c>
      <c r="Q60" s="394">
        <f t="shared" si="5"/>
        <v>0</v>
      </c>
      <c r="R60" s="395">
        <f t="shared" si="6"/>
        <v>0</v>
      </c>
      <c r="S60" s="395">
        <f t="shared" si="7"/>
        <v>0</v>
      </c>
      <c r="T60" s="394">
        <f t="shared" si="8"/>
        <v>0</v>
      </c>
      <c r="U60" s="395">
        <f t="shared" si="9"/>
        <v>0</v>
      </c>
      <c r="V60" s="395">
        <f t="shared" si="10"/>
        <v>0</v>
      </c>
      <c r="W60" s="394">
        <f t="shared" si="11"/>
        <v>0</v>
      </c>
      <c r="X60" s="396">
        <f t="shared" si="12"/>
        <v>0</v>
      </c>
      <c r="Y60" s="396">
        <f t="shared" si="13"/>
        <v>0</v>
      </c>
      <c r="Z60" s="394">
        <f t="shared" si="14"/>
        <v>1</v>
      </c>
      <c r="AA60" s="396">
        <f t="shared" si="15"/>
        <v>113.56</v>
      </c>
      <c r="AB60" s="396">
        <f t="shared" si="16"/>
        <v>7381400</v>
      </c>
      <c r="AC60" s="394">
        <f t="shared" si="17"/>
        <v>0</v>
      </c>
      <c r="AD60" s="396">
        <f t="shared" si="18"/>
        <v>0</v>
      </c>
      <c r="AE60" s="396">
        <f t="shared" si="19"/>
        <v>0</v>
      </c>
      <c r="AF60" s="389">
        <f t="shared" si="94"/>
        <v>0</v>
      </c>
      <c r="AG60" s="367">
        <f t="shared" si="95"/>
        <v>0</v>
      </c>
      <c r="AH60" s="367">
        <f t="shared" si="20"/>
        <v>0</v>
      </c>
      <c r="AI60" s="367">
        <f t="shared" si="96"/>
        <v>113.56</v>
      </c>
      <c r="AJ60" s="367">
        <f t="shared" si="97"/>
        <v>7381400</v>
      </c>
      <c r="AK60" s="372">
        <f t="shared" si="21"/>
        <v>1</v>
      </c>
      <c r="AL60" s="394">
        <f t="shared" si="22"/>
        <v>0</v>
      </c>
      <c r="AM60" s="395">
        <f t="shared" si="23"/>
        <v>0</v>
      </c>
      <c r="AN60" s="395">
        <f t="shared" si="24"/>
        <v>0</v>
      </c>
      <c r="AO60" s="394">
        <f t="shared" si="25"/>
        <v>1</v>
      </c>
      <c r="AP60" s="395">
        <f t="shared" si="26"/>
        <v>113.56</v>
      </c>
      <c r="AQ60" s="395">
        <f t="shared" si="27"/>
        <v>7381400</v>
      </c>
      <c r="AR60" s="394">
        <f t="shared" si="28"/>
        <v>0</v>
      </c>
      <c r="AS60" s="366">
        <f t="shared" si="29"/>
        <v>0</v>
      </c>
      <c r="AT60" s="366">
        <f t="shared" si="30"/>
        <v>0</v>
      </c>
      <c r="AU60" s="394">
        <f t="shared" si="31"/>
        <v>1</v>
      </c>
      <c r="AV60" s="395">
        <f t="shared" si="32"/>
        <v>113.56</v>
      </c>
      <c r="AW60" s="395">
        <f t="shared" si="33"/>
        <v>7381400</v>
      </c>
      <c r="AX60" s="394">
        <f t="shared" si="34"/>
        <v>0</v>
      </c>
      <c r="AY60" s="366">
        <f t="shared" si="35"/>
        <v>0</v>
      </c>
      <c r="AZ60" s="366">
        <f t="shared" si="36"/>
        <v>0</v>
      </c>
      <c r="BA60" s="394">
        <f t="shared" si="37"/>
        <v>0</v>
      </c>
      <c r="BB60" s="366">
        <f t="shared" si="85"/>
        <v>0</v>
      </c>
      <c r="BC60" s="366">
        <f t="shared" si="86"/>
        <v>0</v>
      </c>
      <c r="BD60" s="394">
        <f t="shared" si="82"/>
        <v>0</v>
      </c>
      <c r="BE60" s="366">
        <f t="shared" si="88"/>
        <v>0</v>
      </c>
      <c r="BF60" s="366">
        <f t="shared" si="89"/>
        <v>0</v>
      </c>
      <c r="BG60" s="394">
        <f t="shared" si="40"/>
        <v>0</v>
      </c>
      <c r="BH60" s="366">
        <f t="shared" si="91"/>
        <v>0</v>
      </c>
      <c r="BI60" s="366">
        <f t="shared" si="92"/>
        <v>0</v>
      </c>
      <c r="BJ60" s="394">
        <f t="shared" si="43"/>
        <v>0</v>
      </c>
      <c r="BK60" s="366">
        <f t="shared" si="44"/>
        <v>0</v>
      </c>
      <c r="BL60" s="366">
        <f t="shared" si="45"/>
        <v>0</v>
      </c>
      <c r="BM60" s="394">
        <f t="shared" si="46"/>
        <v>0</v>
      </c>
      <c r="BN60" s="366">
        <f t="shared" si="47"/>
        <v>0</v>
      </c>
      <c r="BO60" s="366">
        <f t="shared" si="48"/>
        <v>0</v>
      </c>
      <c r="BP60" s="394">
        <f t="shared" si="49"/>
        <v>0</v>
      </c>
      <c r="BQ60" s="366">
        <f t="shared" si="50"/>
        <v>0</v>
      </c>
      <c r="BR60" s="366">
        <f t="shared" si="51"/>
        <v>0</v>
      </c>
      <c r="BS60" s="394">
        <f t="shared" si="52"/>
        <v>0</v>
      </c>
      <c r="BT60" s="366">
        <f t="shared" si="53"/>
        <v>0</v>
      </c>
      <c r="BU60" s="366">
        <f t="shared" si="54"/>
        <v>0</v>
      </c>
      <c r="BV60" s="394">
        <f t="shared" si="55"/>
        <v>0</v>
      </c>
      <c r="BW60" s="366">
        <f t="shared" si="56"/>
        <v>0</v>
      </c>
      <c r="BX60" s="366">
        <f t="shared" si="57"/>
        <v>0</v>
      </c>
      <c r="BY60" s="394">
        <f t="shared" si="58"/>
        <v>1</v>
      </c>
      <c r="BZ60" s="366">
        <f t="shared" si="59"/>
        <v>113.56</v>
      </c>
      <c r="CA60" s="366">
        <f t="shared" si="60"/>
        <v>7381400</v>
      </c>
      <c r="CB60" s="394">
        <f t="shared" si="61"/>
        <v>0</v>
      </c>
      <c r="CC60" s="366">
        <f t="shared" si="62"/>
        <v>0</v>
      </c>
      <c r="CD60" s="366">
        <f t="shared" si="63"/>
        <v>0</v>
      </c>
      <c r="CE60" s="394">
        <f t="shared" si="64"/>
        <v>1</v>
      </c>
      <c r="CF60" s="366">
        <f t="shared" si="65"/>
        <v>113.56</v>
      </c>
      <c r="CG60" s="366">
        <f t="shared" si="66"/>
        <v>7381400</v>
      </c>
      <c r="CH60" s="394">
        <f t="shared" si="67"/>
        <v>0</v>
      </c>
      <c r="CI60" s="366">
        <f t="shared" si="68"/>
        <v>0</v>
      </c>
      <c r="CJ60" s="366">
        <f t="shared" si="69"/>
        <v>0</v>
      </c>
      <c r="CK60" s="394">
        <f t="shared" si="70"/>
        <v>0</v>
      </c>
      <c r="CL60" s="366">
        <f t="shared" si="71"/>
        <v>0</v>
      </c>
      <c r="CM60" s="366">
        <f t="shared" si="72"/>
        <v>0</v>
      </c>
      <c r="CN60" s="394">
        <f t="shared" si="73"/>
        <v>0</v>
      </c>
      <c r="CO60" s="366">
        <f t="shared" si="74"/>
        <v>0</v>
      </c>
      <c r="CP60" s="366">
        <f t="shared" si="75"/>
        <v>0</v>
      </c>
      <c r="CQ60" s="394">
        <f t="shared" si="76"/>
        <v>0</v>
      </c>
      <c r="CR60" s="366">
        <f t="shared" si="77"/>
        <v>0</v>
      </c>
      <c r="CS60" s="366">
        <f t="shared" si="78"/>
        <v>0</v>
      </c>
      <c r="CT60" s="394">
        <f t="shared" si="79"/>
        <v>0</v>
      </c>
      <c r="CU60" s="366">
        <f t="shared" si="80"/>
        <v>0</v>
      </c>
      <c r="CV60" s="366">
        <f t="shared" si="81"/>
        <v>0</v>
      </c>
      <c r="CW60" s="429"/>
      <c r="CX60" s="429"/>
      <c r="CY60" s="429"/>
      <c r="CZ60" s="429"/>
      <c r="DA60" s="429"/>
      <c r="DB60" s="429"/>
      <c r="DC60" s="429"/>
      <c r="DD60" s="429"/>
      <c r="DE60" s="429"/>
      <c r="DF60" s="429"/>
      <c r="DG60" s="429"/>
      <c r="DH60" s="429"/>
      <c r="DI60" s="429"/>
      <c r="DJ60" s="429"/>
      <c r="DK60" s="429"/>
      <c r="DL60" s="429"/>
      <c r="DM60" s="429"/>
      <c r="DN60" s="429"/>
      <c r="DO60" s="429"/>
      <c r="DP60" s="429"/>
      <c r="DQ60" s="429"/>
      <c r="DR60" s="429"/>
      <c r="DS60" s="429"/>
      <c r="DT60" s="429"/>
      <c r="DU60" s="429"/>
      <c r="DV60" s="429"/>
      <c r="DW60" s="429"/>
      <c r="DX60" s="429"/>
      <c r="DY60" s="429"/>
      <c r="DZ60" s="429"/>
      <c r="EA60" s="429"/>
      <c r="EB60" s="429"/>
      <c r="EC60" s="429"/>
      <c r="ED60" s="429"/>
      <c r="EE60" s="429"/>
      <c r="EF60" s="429"/>
      <c r="EG60" s="429"/>
      <c r="EH60" s="429"/>
      <c r="EI60" s="429"/>
      <c r="EJ60" s="429"/>
      <c r="EK60" s="429"/>
      <c r="EL60" s="429"/>
      <c r="EM60" s="429"/>
      <c r="EN60" s="429"/>
      <c r="EO60" s="429"/>
      <c r="EP60" s="429"/>
      <c r="EQ60" s="429"/>
      <c r="ER60" s="429"/>
      <c r="ES60" s="429"/>
      <c r="ET60" s="429"/>
      <c r="EU60" s="429"/>
    </row>
    <row r="61" spans="1:151" x14ac:dyDescent="0.3">
      <c r="A61" s="166">
        <v>41</v>
      </c>
      <c r="B61" s="164" t="s">
        <v>22</v>
      </c>
      <c r="C61" s="8" t="s">
        <v>9</v>
      </c>
      <c r="D61" s="8" t="s">
        <v>133</v>
      </c>
      <c r="E61" s="8" t="s">
        <v>102</v>
      </c>
      <c r="F61" s="2" t="s">
        <v>404</v>
      </c>
      <c r="G61" s="8" t="s">
        <v>18</v>
      </c>
      <c r="H61" s="8"/>
      <c r="I61" s="7" t="s">
        <v>62</v>
      </c>
      <c r="J61" s="22" t="s">
        <v>84</v>
      </c>
      <c r="K61" s="11">
        <v>1001</v>
      </c>
      <c r="L61" s="12" t="s">
        <v>375</v>
      </c>
      <c r="M61" s="2" t="s">
        <v>392</v>
      </c>
      <c r="N61" s="7">
        <v>97.74</v>
      </c>
      <c r="O61" s="32">
        <f t="shared" si="4"/>
        <v>61387.354205033764</v>
      </c>
      <c r="P61" s="350">
        <v>6000000</v>
      </c>
      <c r="Q61" s="394">
        <f t="shared" si="5"/>
        <v>0</v>
      </c>
      <c r="R61" s="395">
        <f t="shared" si="6"/>
        <v>0</v>
      </c>
      <c r="S61" s="395">
        <f t="shared" si="7"/>
        <v>0</v>
      </c>
      <c r="T61" s="394">
        <f t="shared" si="8"/>
        <v>1</v>
      </c>
      <c r="U61" s="395">
        <f t="shared" si="9"/>
        <v>97.74</v>
      </c>
      <c r="V61" s="395">
        <f t="shared" si="10"/>
        <v>6000000</v>
      </c>
      <c r="W61" s="394">
        <f t="shared" si="11"/>
        <v>0</v>
      </c>
      <c r="X61" s="396">
        <f t="shared" si="12"/>
        <v>0</v>
      </c>
      <c r="Y61" s="396">
        <f t="shared" si="13"/>
        <v>0</v>
      </c>
      <c r="Z61" s="394">
        <f t="shared" si="14"/>
        <v>0</v>
      </c>
      <c r="AA61" s="396">
        <f t="shared" si="15"/>
        <v>0</v>
      </c>
      <c r="AB61" s="396">
        <f t="shared" si="16"/>
        <v>0</v>
      </c>
      <c r="AC61" s="394">
        <f t="shared" si="17"/>
        <v>0</v>
      </c>
      <c r="AD61" s="396">
        <f t="shared" si="18"/>
        <v>0</v>
      </c>
      <c r="AE61" s="396">
        <f t="shared" si="19"/>
        <v>0</v>
      </c>
      <c r="AF61" s="389">
        <f t="shared" si="94"/>
        <v>97.74</v>
      </c>
      <c r="AG61" s="367">
        <f t="shared" si="95"/>
        <v>6000000</v>
      </c>
      <c r="AH61" s="367">
        <f t="shared" si="20"/>
        <v>1</v>
      </c>
      <c r="AI61" s="367">
        <f t="shared" si="96"/>
        <v>0</v>
      </c>
      <c r="AJ61" s="367">
        <f t="shared" si="97"/>
        <v>0</v>
      </c>
      <c r="AK61" s="372">
        <f t="shared" si="21"/>
        <v>0</v>
      </c>
      <c r="AL61" s="394">
        <f t="shared" si="22"/>
        <v>0</v>
      </c>
      <c r="AM61" s="395">
        <f t="shared" si="23"/>
        <v>0</v>
      </c>
      <c r="AN61" s="395">
        <f t="shared" si="24"/>
        <v>0</v>
      </c>
      <c r="AO61" s="394">
        <f t="shared" si="25"/>
        <v>1</v>
      </c>
      <c r="AP61" s="395">
        <f t="shared" si="26"/>
        <v>97.74</v>
      </c>
      <c r="AQ61" s="395">
        <f t="shared" si="27"/>
        <v>6000000</v>
      </c>
      <c r="AR61" s="394">
        <f t="shared" si="28"/>
        <v>0</v>
      </c>
      <c r="AS61" s="366">
        <f t="shared" si="29"/>
        <v>0</v>
      </c>
      <c r="AT61" s="366">
        <f t="shared" si="30"/>
        <v>0</v>
      </c>
      <c r="AU61" s="394">
        <f t="shared" si="31"/>
        <v>0</v>
      </c>
      <c r="AV61" s="395">
        <f t="shared" si="32"/>
        <v>0</v>
      </c>
      <c r="AW61" s="395">
        <f t="shared" si="33"/>
        <v>0</v>
      </c>
      <c r="AX61" s="394">
        <f t="shared" si="34"/>
        <v>1</v>
      </c>
      <c r="AY61" s="366">
        <f t="shared" si="35"/>
        <v>97.74</v>
      </c>
      <c r="AZ61" s="366">
        <f t="shared" si="36"/>
        <v>6000000</v>
      </c>
      <c r="BA61" s="394">
        <f t="shared" si="37"/>
        <v>0</v>
      </c>
      <c r="BB61" s="366">
        <f t="shared" si="85"/>
        <v>0</v>
      </c>
      <c r="BC61" s="366">
        <f t="shared" si="86"/>
        <v>0</v>
      </c>
      <c r="BD61" s="394">
        <f t="shared" si="82"/>
        <v>0</v>
      </c>
      <c r="BE61" s="366">
        <f t="shared" si="88"/>
        <v>0</v>
      </c>
      <c r="BF61" s="366">
        <f t="shared" si="89"/>
        <v>0</v>
      </c>
      <c r="BG61" s="394">
        <f t="shared" si="40"/>
        <v>1</v>
      </c>
      <c r="BH61" s="366">
        <f t="shared" si="91"/>
        <v>97.74</v>
      </c>
      <c r="BI61" s="366">
        <f t="shared" si="92"/>
        <v>6000000</v>
      </c>
      <c r="BJ61" s="394">
        <f t="shared" si="43"/>
        <v>0</v>
      </c>
      <c r="BK61" s="366">
        <f t="shared" si="44"/>
        <v>0</v>
      </c>
      <c r="BL61" s="366">
        <f t="shared" si="45"/>
        <v>0</v>
      </c>
      <c r="BM61" s="394">
        <f t="shared" si="46"/>
        <v>0</v>
      </c>
      <c r="BN61" s="366">
        <f t="shared" si="47"/>
        <v>0</v>
      </c>
      <c r="BO61" s="366">
        <f t="shared" si="48"/>
        <v>0</v>
      </c>
      <c r="BP61" s="394">
        <f t="shared" si="49"/>
        <v>0</v>
      </c>
      <c r="BQ61" s="366">
        <f t="shared" si="50"/>
        <v>0</v>
      </c>
      <c r="BR61" s="366">
        <f t="shared" si="51"/>
        <v>0</v>
      </c>
      <c r="BS61" s="394">
        <f t="shared" si="52"/>
        <v>0</v>
      </c>
      <c r="BT61" s="366">
        <f t="shared" si="53"/>
        <v>0</v>
      </c>
      <c r="BU61" s="366">
        <f t="shared" si="54"/>
        <v>0</v>
      </c>
      <c r="BV61" s="394">
        <f t="shared" si="55"/>
        <v>0</v>
      </c>
      <c r="BW61" s="366">
        <f t="shared" si="56"/>
        <v>0</v>
      </c>
      <c r="BX61" s="366">
        <f t="shared" si="57"/>
        <v>0</v>
      </c>
      <c r="BY61" s="394">
        <f t="shared" si="58"/>
        <v>0</v>
      </c>
      <c r="BZ61" s="366">
        <f t="shared" si="59"/>
        <v>0</v>
      </c>
      <c r="CA61" s="366">
        <f t="shared" si="60"/>
        <v>0</v>
      </c>
      <c r="CB61" s="394">
        <f t="shared" si="61"/>
        <v>0</v>
      </c>
      <c r="CC61" s="366">
        <f t="shared" si="62"/>
        <v>0</v>
      </c>
      <c r="CD61" s="366">
        <f t="shared" si="63"/>
        <v>0</v>
      </c>
      <c r="CE61" s="394">
        <f t="shared" si="64"/>
        <v>1</v>
      </c>
      <c r="CF61" s="366">
        <f t="shared" si="65"/>
        <v>97.74</v>
      </c>
      <c r="CG61" s="366">
        <f t="shared" si="66"/>
        <v>6000000</v>
      </c>
      <c r="CH61" s="394">
        <f t="shared" si="67"/>
        <v>0</v>
      </c>
      <c r="CI61" s="366">
        <f t="shared" si="68"/>
        <v>0</v>
      </c>
      <c r="CJ61" s="366">
        <f t="shared" si="69"/>
        <v>0</v>
      </c>
      <c r="CK61" s="394">
        <f t="shared" si="70"/>
        <v>0</v>
      </c>
      <c r="CL61" s="366">
        <f t="shared" si="71"/>
        <v>0</v>
      </c>
      <c r="CM61" s="366">
        <f t="shared" si="72"/>
        <v>0</v>
      </c>
      <c r="CN61" s="394">
        <f t="shared" si="73"/>
        <v>0</v>
      </c>
      <c r="CO61" s="366">
        <f t="shared" si="74"/>
        <v>0</v>
      </c>
      <c r="CP61" s="366">
        <f t="shared" si="75"/>
        <v>0</v>
      </c>
      <c r="CQ61" s="394">
        <f t="shared" si="76"/>
        <v>0</v>
      </c>
      <c r="CR61" s="366">
        <f t="shared" si="77"/>
        <v>0</v>
      </c>
      <c r="CS61" s="366">
        <f t="shared" si="78"/>
        <v>0</v>
      </c>
      <c r="CT61" s="394">
        <f t="shared" si="79"/>
        <v>0</v>
      </c>
      <c r="CU61" s="366">
        <f t="shared" si="80"/>
        <v>0</v>
      </c>
      <c r="CV61" s="366">
        <f t="shared" si="81"/>
        <v>0</v>
      </c>
      <c r="CW61" s="429"/>
      <c r="CX61" s="429"/>
      <c r="CY61" s="429"/>
      <c r="CZ61" s="429"/>
      <c r="DA61" s="429"/>
      <c r="DB61" s="429"/>
      <c r="DC61" s="429"/>
      <c r="DD61" s="429"/>
      <c r="DE61" s="429"/>
      <c r="DF61" s="429"/>
      <c r="DG61" s="429"/>
      <c r="DH61" s="429"/>
      <c r="DI61" s="429"/>
      <c r="DJ61" s="429"/>
      <c r="DK61" s="429"/>
      <c r="DL61" s="429"/>
      <c r="DM61" s="429"/>
      <c r="DN61" s="429"/>
      <c r="DO61" s="429"/>
      <c r="DP61" s="429"/>
      <c r="DQ61" s="429"/>
      <c r="DR61" s="429"/>
      <c r="DS61" s="429"/>
      <c r="DT61" s="429"/>
      <c r="DU61" s="429"/>
      <c r="DV61" s="429"/>
      <c r="DW61" s="429"/>
      <c r="DX61" s="429"/>
      <c r="DY61" s="429"/>
      <c r="DZ61" s="429"/>
      <c r="EA61" s="429"/>
      <c r="EB61" s="429"/>
      <c r="EC61" s="429"/>
      <c r="ED61" s="429"/>
      <c r="EE61" s="429"/>
      <c r="EF61" s="429"/>
      <c r="EG61" s="429"/>
      <c r="EH61" s="429"/>
      <c r="EI61" s="429"/>
      <c r="EJ61" s="429"/>
      <c r="EK61" s="429"/>
      <c r="EL61" s="429"/>
      <c r="EM61" s="429"/>
      <c r="EN61" s="429"/>
      <c r="EO61" s="429"/>
      <c r="EP61" s="429"/>
      <c r="EQ61" s="429"/>
      <c r="ER61" s="429"/>
      <c r="ES61" s="429"/>
      <c r="ET61" s="429"/>
      <c r="EU61" s="429"/>
    </row>
    <row r="62" spans="1:151" x14ac:dyDescent="0.3">
      <c r="A62" s="166">
        <v>42</v>
      </c>
      <c r="B62" s="164" t="s">
        <v>22</v>
      </c>
      <c r="C62" s="8" t="s">
        <v>9</v>
      </c>
      <c r="D62" s="8" t="s">
        <v>133</v>
      </c>
      <c r="E62" s="8" t="s">
        <v>102</v>
      </c>
      <c r="F62" s="2" t="s">
        <v>404</v>
      </c>
      <c r="G62" s="8" t="s">
        <v>18</v>
      </c>
      <c r="H62" s="8"/>
      <c r="I62" s="7" t="s">
        <v>62</v>
      </c>
      <c r="J62" s="22" t="s">
        <v>84</v>
      </c>
      <c r="K62" s="11">
        <v>1002</v>
      </c>
      <c r="L62" s="12" t="s">
        <v>375</v>
      </c>
      <c r="M62" s="2" t="s">
        <v>392</v>
      </c>
      <c r="N62" s="7">
        <v>98.12</v>
      </c>
      <c r="O62" s="32">
        <f t="shared" si="4"/>
        <v>61149.612719119439</v>
      </c>
      <c r="P62" s="350">
        <v>6000000</v>
      </c>
      <c r="Q62" s="394">
        <f t="shared" si="5"/>
        <v>0</v>
      </c>
      <c r="R62" s="395">
        <f t="shared" si="6"/>
        <v>0</v>
      </c>
      <c r="S62" s="395">
        <f t="shared" si="7"/>
        <v>0</v>
      </c>
      <c r="T62" s="394">
        <f t="shared" si="8"/>
        <v>1</v>
      </c>
      <c r="U62" s="395">
        <f t="shared" si="9"/>
        <v>98.12</v>
      </c>
      <c r="V62" s="395">
        <f t="shared" si="10"/>
        <v>6000000</v>
      </c>
      <c r="W62" s="394">
        <f t="shared" si="11"/>
        <v>0</v>
      </c>
      <c r="X62" s="396">
        <f t="shared" si="12"/>
        <v>0</v>
      </c>
      <c r="Y62" s="396">
        <f t="shared" si="13"/>
        <v>0</v>
      </c>
      <c r="Z62" s="394">
        <f t="shared" si="14"/>
        <v>0</v>
      </c>
      <c r="AA62" s="396">
        <f t="shared" si="15"/>
        <v>0</v>
      </c>
      <c r="AB62" s="396">
        <f t="shared" si="16"/>
        <v>0</v>
      </c>
      <c r="AC62" s="394">
        <f t="shared" si="17"/>
        <v>0</v>
      </c>
      <c r="AD62" s="396">
        <f t="shared" si="18"/>
        <v>0</v>
      </c>
      <c r="AE62" s="396">
        <f t="shared" si="19"/>
        <v>0</v>
      </c>
      <c r="AF62" s="389">
        <f t="shared" si="94"/>
        <v>98.12</v>
      </c>
      <c r="AG62" s="367">
        <f t="shared" si="95"/>
        <v>6000000</v>
      </c>
      <c r="AH62" s="367">
        <f t="shared" si="20"/>
        <v>1</v>
      </c>
      <c r="AI62" s="367">
        <f t="shared" si="96"/>
        <v>0</v>
      </c>
      <c r="AJ62" s="367">
        <f t="shared" si="97"/>
        <v>0</v>
      </c>
      <c r="AK62" s="372">
        <f t="shared" si="21"/>
        <v>0</v>
      </c>
      <c r="AL62" s="394">
        <f t="shared" si="22"/>
        <v>0</v>
      </c>
      <c r="AM62" s="395">
        <f t="shared" si="23"/>
        <v>0</v>
      </c>
      <c r="AN62" s="395">
        <f t="shared" si="24"/>
        <v>0</v>
      </c>
      <c r="AO62" s="394">
        <f t="shared" si="25"/>
        <v>1</v>
      </c>
      <c r="AP62" s="395">
        <f t="shared" si="26"/>
        <v>98.12</v>
      </c>
      <c r="AQ62" s="395">
        <f t="shared" si="27"/>
        <v>6000000</v>
      </c>
      <c r="AR62" s="394">
        <f t="shared" si="28"/>
        <v>0</v>
      </c>
      <c r="AS62" s="366">
        <f t="shared" si="29"/>
        <v>0</v>
      </c>
      <c r="AT62" s="366">
        <f t="shared" si="30"/>
        <v>0</v>
      </c>
      <c r="AU62" s="394">
        <f t="shared" si="31"/>
        <v>0</v>
      </c>
      <c r="AV62" s="395">
        <f t="shared" si="32"/>
        <v>0</v>
      </c>
      <c r="AW62" s="395">
        <f t="shared" si="33"/>
        <v>0</v>
      </c>
      <c r="AX62" s="394">
        <f t="shared" si="34"/>
        <v>1</v>
      </c>
      <c r="AY62" s="366">
        <f t="shared" si="35"/>
        <v>98.12</v>
      </c>
      <c r="AZ62" s="366">
        <f t="shared" si="36"/>
        <v>6000000</v>
      </c>
      <c r="BA62" s="394">
        <f t="shared" si="37"/>
        <v>0</v>
      </c>
      <c r="BB62" s="366">
        <f t="shared" si="85"/>
        <v>0</v>
      </c>
      <c r="BC62" s="366">
        <f t="shared" si="86"/>
        <v>0</v>
      </c>
      <c r="BD62" s="394">
        <f t="shared" si="82"/>
        <v>0</v>
      </c>
      <c r="BE62" s="366">
        <f t="shared" si="88"/>
        <v>0</v>
      </c>
      <c r="BF62" s="366">
        <f t="shared" si="89"/>
        <v>0</v>
      </c>
      <c r="BG62" s="394">
        <f t="shared" si="40"/>
        <v>1</v>
      </c>
      <c r="BH62" s="366">
        <f t="shared" si="91"/>
        <v>98.12</v>
      </c>
      <c r="BI62" s="366">
        <f t="shared" si="92"/>
        <v>6000000</v>
      </c>
      <c r="BJ62" s="394">
        <f t="shared" si="43"/>
        <v>0</v>
      </c>
      <c r="BK62" s="366">
        <f t="shared" si="44"/>
        <v>0</v>
      </c>
      <c r="BL62" s="366">
        <f t="shared" si="45"/>
        <v>0</v>
      </c>
      <c r="BM62" s="394">
        <f t="shared" si="46"/>
        <v>0</v>
      </c>
      <c r="BN62" s="366">
        <f t="shared" si="47"/>
        <v>0</v>
      </c>
      <c r="BO62" s="366">
        <f t="shared" si="48"/>
        <v>0</v>
      </c>
      <c r="BP62" s="394">
        <f t="shared" si="49"/>
        <v>0</v>
      </c>
      <c r="BQ62" s="366">
        <f t="shared" si="50"/>
        <v>0</v>
      </c>
      <c r="BR62" s="366">
        <f t="shared" si="51"/>
        <v>0</v>
      </c>
      <c r="BS62" s="394">
        <f t="shared" si="52"/>
        <v>0</v>
      </c>
      <c r="BT62" s="366">
        <f t="shared" si="53"/>
        <v>0</v>
      </c>
      <c r="BU62" s="366">
        <f t="shared" si="54"/>
        <v>0</v>
      </c>
      <c r="BV62" s="394">
        <f t="shared" si="55"/>
        <v>0</v>
      </c>
      <c r="BW62" s="366">
        <f t="shared" si="56"/>
        <v>0</v>
      </c>
      <c r="BX62" s="366">
        <f t="shared" si="57"/>
        <v>0</v>
      </c>
      <c r="BY62" s="394">
        <f t="shared" si="58"/>
        <v>0</v>
      </c>
      <c r="BZ62" s="366">
        <f t="shared" si="59"/>
        <v>0</v>
      </c>
      <c r="CA62" s="366">
        <f t="shared" si="60"/>
        <v>0</v>
      </c>
      <c r="CB62" s="394">
        <f t="shared" si="61"/>
        <v>0</v>
      </c>
      <c r="CC62" s="366">
        <f t="shared" si="62"/>
        <v>0</v>
      </c>
      <c r="CD62" s="366">
        <f t="shared" si="63"/>
        <v>0</v>
      </c>
      <c r="CE62" s="394">
        <f t="shared" si="64"/>
        <v>1</v>
      </c>
      <c r="CF62" s="366">
        <f t="shared" si="65"/>
        <v>98.12</v>
      </c>
      <c r="CG62" s="366">
        <f t="shared" si="66"/>
        <v>6000000</v>
      </c>
      <c r="CH62" s="394">
        <f t="shared" si="67"/>
        <v>0</v>
      </c>
      <c r="CI62" s="366">
        <f t="shared" si="68"/>
        <v>0</v>
      </c>
      <c r="CJ62" s="366">
        <f t="shared" si="69"/>
        <v>0</v>
      </c>
      <c r="CK62" s="394">
        <f t="shared" si="70"/>
        <v>0</v>
      </c>
      <c r="CL62" s="366">
        <f t="shared" si="71"/>
        <v>0</v>
      </c>
      <c r="CM62" s="366">
        <f t="shared" si="72"/>
        <v>0</v>
      </c>
      <c r="CN62" s="394">
        <f t="shared" si="73"/>
        <v>0</v>
      </c>
      <c r="CO62" s="366">
        <f t="shared" si="74"/>
        <v>0</v>
      </c>
      <c r="CP62" s="366">
        <f t="shared" si="75"/>
        <v>0</v>
      </c>
      <c r="CQ62" s="394">
        <f t="shared" si="76"/>
        <v>0</v>
      </c>
      <c r="CR62" s="366">
        <f t="shared" si="77"/>
        <v>0</v>
      </c>
      <c r="CS62" s="366">
        <f t="shared" si="78"/>
        <v>0</v>
      </c>
      <c r="CT62" s="394">
        <f t="shared" si="79"/>
        <v>0</v>
      </c>
      <c r="CU62" s="366">
        <f t="shared" si="80"/>
        <v>0</v>
      </c>
      <c r="CV62" s="366">
        <f t="shared" si="81"/>
        <v>0</v>
      </c>
      <c r="CW62" s="429"/>
      <c r="CX62" s="429"/>
      <c r="CY62" s="429"/>
      <c r="CZ62" s="429"/>
      <c r="DA62" s="429"/>
      <c r="DB62" s="429"/>
      <c r="DC62" s="429"/>
      <c r="DD62" s="429"/>
      <c r="DE62" s="429"/>
      <c r="DF62" s="429"/>
      <c r="DG62" s="429"/>
      <c r="DH62" s="429"/>
      <c r="DI62" s="429"/>
      <c r="DJ62" s="429"/>
      <c r="DK62" s="429"/>
      <c r="DL62" s="429"/>
      <c r="DM62" s="429"/>
      <c r="DN62" s="429"/>
      <c r="DO62" s="429"/>
      <c r="DP62" s="429"/>
      <c r="DQ62" s="429"/>
      <c r="DR62" s="429"/>
      <c r="DS62" s="429"/>
      <c r="DT62" s="429"/>
      <c r="DU62" s="429"/>
      <c r="DV62" s="429"/>
      <c r="DW62" s="429"/>
      <c r="DX62" s="429"/>
      <c r="DY62" s="429"/>
      <c r="DZ62" s="429"/>
      <c r="EA62" s="429"/>
      <c r="EB62" s="429"/>
      <c r="EC62" s="429"/>
      <c r="ED62" s="429"/>
      <c r="EE62" s="429"/>
      <c r="EF62" s="429"/>
      <c r="EG62" s="429"/>
      <c r="EH62" s="429"/>
      <c r="EI62" s="429"/>
      <c r="EJ62" s="429"/>
      <c r="EK62" s="429"/>
      <c r="EL62" s="429"/>
      <c r="EM62" s="429"/>
      <c r="EN62" s="429"/>
      <c r="EO62" s="429"/>
      <c r="EP62" s="429"/>
      <c r="EQ62" s="429"/>
      <c r="ER62" s="429"/>
      <c r="ES62" s="429"/>
      <c r="ET62" s="429"/>
      <c r="EU62" s="429"/>
    </row>
    <row r="63" spans="1:151" x14ac:dyDescent="0.3">
      <c r="A63" s="165">
        <v>43</v>
      </c>
      <c r="B63" s="164" t="s">
        <v>22</v>
      </c>
      <c r="C63" s="8" t="s">
        <v>10</v>
      </c>
      <c r="D63" s="8" t="s">
        <v>134</v>
      </c>
      <c r="E63" s="8" t="s">
        <v>102</v>
      </c>
      <c r="F63" s="2" t="s">
        <v>404</v>
      </c>
      <c r="G63" s="8" t="s">
        <v>18</v>
      </c>
      <c r="H63" s="8"/>
      <c r="I63" s="7" t="s">
        <v>62</v>
      </c>
      <c r="J63" s="17" t="s">
        <v>82</v>
      </c>
      <c r="K63" s="11">
        <v>1005</v>
      </c>
      <c r="L63" s="12" t="s">
        <v>375</v>
      </c>
      <c r="M63" s="8" t="s">
        <v>17</v>
      </c>
      <c r="N63" s="7">
        <v>83.18</v>
      </c>
      <c r="O63" s="32">
        <f t="shared" si="4"/>
        <v>70000</v>
      </c>
      <c r="P63" s="350">
        <v>5822600</v>
      </c>
      <c r="Q63" s="394">
        <f t="shared" si="5"/>
        <v>0</v>
      </c>
      <c r="R63" s="395">
        <f t="shared" si="6"/>
        <v>0</v>
      </c>
      <c r="S63" s="395">
        <f t="shared" si="7"/>
        <v>0</v>
      </c>
      <c r="T63" s="394">
        <f t="shared" si="8"/>
        <v>1</v>
      </c>
      <c r="U63" s="395">
        <f t="shared" si="9"/>
        <v>83.18</v>
      </c>
      <c r="V63" s="395">
        <f t="shared" si="10"/>
        <v>5822600</v>
      </c>
      <c r="W63" s="394">
        <f t="shared" si="11"/>
        <v>0</v>
      </c>
      <c r="X63" s="396">
        <f t="shared" si="12"/>
        <v>0</v>
      </c>
      <c r="Y63" s="396">
        <f t="shared" si="13"/>
        <v>0</v>
      </c>
      <c r="Z63" s="394">
        <f t="shared" si="14"/>
        <v>0</v>
      </c>
      <c r="AA63" s="396">
        <f t="shared" si="15"/>
        <v>0</v>
      </c>
      <c r="AB63" s="396">
        <f t="shared" si="16"/>
        <v>0</v>
      </c>
      <c r="AC63" s="394">
        <f t="shared" si="17"/>
        <v>0</v>
      </c>
      <c r="AD63" s="396">
        <f t="shared" si="18"/>
        <v>0</v>
      </c>
      <c r="AE63" s="396">
        <f t="shared" si="19"/>
        <v>0</v>
      </c>
      <c r="AF63" s="389">
        <f t="shared" si="94"/>
        <v>83.18</v>
      </c>
      <c r="AG63" s="367">
        <f t="shared" si="95"/>
        <v>5822600</v>
      </c>
      <c r="AH63" s="367">
        <f t="shared" si="20"/>
        <v>1</v>
      </c>
      <c r="AI63" s="367">
        <f t="shared" si="96"/>
        <v>0</v>
      </c>
      <c r="AJ63" s="367">
        <f t="shared" si="97"/>
        <v>0</v>
      </c>
      <c r="AK63" s="372">
        <f t="shared" si="21"/>
        <v>0</v>
      </c>
      <c r="AL63" s="394">
        <f t="shared" si="22"/>
        <v>0</v>
      </c>
      <c r="AM63" s="395">
        <f t="shared" si="23"/>
        <v>0</v>
      </c>
      <c r="AN63" s="395">
        <f t="shared" si="24"/>
        <v>0</v>
      </c>
      <c r="AO63" s="394">
        <f t="shared" si="25"/>
        <v>1</v>
      </c>
      <c r="AP63" s="395">
        <f t="shared" si="26"/>
        <v>83.18</v>
      </c>
      <c r="AQ63" s="395">
        <f t="shared" si="27"/>
        <v>5822600</v>
      </c>
      <c r="AR63" s="394">
        <f t="shared" si="28"/>
        <v>0</v>
      </c>
      <c r="AS63" s="366">
        <f t="shared" si="29"/>
        <v>0</v>
      </c>
      <c r="AT63" s="366">
        <f t="shared" si="30"/>
        <v>0</v>
      </c>
      <c r="AU63" s="394">
        <f t="shared" si="31"/>
        <v>1</v>
      </c>
      <c r="AV63" s="395">
        <f t="shared" si="32"/>
        <v>83.18</v>
      </c>
      <c r="AW63" s="395">
        <f t="shared" si="33"/>
        <v>5822600</v>
      </c>
      <c r="AX63" s="394">
        <f t="shared" si="34"/>
        <v>0</v>
      </c>
      <c r="AY63" s="366">
        <f t="shared" si="35"/>
        <v>0</v>
      </c>
      <c r="AZ63" s="366">
        <f t="shared" si="36"/>
        <v>0</v>
      </c>
      <c r="BA63" s="394">
        <f t="shared" si="37"/>
        <v>0</v>
      </c>
      <c r="BB63" s="366">
        <f t="shared" si="85"/>
        <v>0</v>
      </c>
      <c r="BC63" s="366">
        <f t="shared" si="86"/>
        <v>0</v>
      </c>
      <c r="BD63" s="394">
        <f t="shared" si="82"/>
        <v>0</v>
      </c>
      <c r="BE63" s="366">
        <f t="shared" si="88"/>
        <v>0</v>
      </c>
      <c r="BF63" s="366">
        <f t="shared" si="89"/>
        <v>0</v>
      </c>
      <c r="BG63" s="394">
        <f t="shared" si="40"/>
        <v>1</v>
      </c>
      <c r="BH63" s="366">
        <f t="shared" si="91"/>
        <v>83.18</v>
      </c>
      <c r="BI63" s="366">
        <f t="shared" si="92"/>
        <v>5822600</v>
      </c>
      <c r="BJ63" s="394">
        <f t="shared" si="43"/>
        <v>0</v>
      </c>
      <c r="BK63" s="366">
        <f t="shared" si="44"/>
        <v>0</v>
      </c>
      <c r="BL63" s="366">
        <f t="shared" si="45"/>
        <v>0</v>
      </c>
      <c r="BM63" s="394">
        <f t="shared" si="46"/>
        <v>0</v>
      </c>
      <c r="BN63" s="366">
        <f t="shared" si="47"/>
        <v>0</v>
      </c>
      <c r="BO63" s="366">
        <f t="shared" si="48"/>
        <v>0</v>
      </c>
      <c r="BP63" s="394">
        <f t="shared" si="49"/>
        <v>0</v>
      </c>
      <c r="BQ63" s="366">
        <f t="shared" si="50"/>
        <v>0</v>
      </c>
      <c r="BR63" s="366">
        <f t="shared" si="51"/>
        <v>0</v>
      </c>
      <c r="BS63" s="394">
        <f t="shared" si="52"/>
        <v>0</v>
      </c>
      <c r="BT63" s="366">
        <f t="shared" si="53"/>
        <v>0</v>
      </c>
      <c r="BU63" s="366">
        <f t="shared" si="54"/>
        <v>0</v>
      </c>
      <c r="BV63" s="394">
        <f t="shared" si="55"/>
        <v>0</v>
      </c>
      <c r="BW63" s="366">
        <f t="shared" si="56"/>
        <v>0</v>
      </c>
      <c r="BX63" s="366">
        <f t="shared" si="57"/>
        <v>0</v>
      </c>
      <c r="BY63" s="394">
        <f t="shared" si="58"/>
        <v>0</v>
      </c>
      <c r="BZ63" s="366">
        <f t="shared" si="59"/>
        <v>0</v>
      </c>
      <c r="CA63" s="366">
        <f t="shared" si="60"/>
        <v>0</v>
      </c>
      <c r="CB63" s="394">
        <f t="shared" si="61"/>
        <v>0</v>
      </c>
      <c r="CC63" s="366">
        <f t="shared" si="62"/>
        <v>0</v>
      </c>
      <c r="CD63" s="366">
        <f t="shared" si="63"/>
        <v>0</v>
      </c>
      <c r="CE63" s="394">
        <f t="shared" si="64"/>
        <v>1</v>
      </c>
      <c r="CF63" s="366">
        <f t="shared" si="65"/>
        <v>83.18</v>
      </c>
      <c r="CG63" s="366">
        <f t="shared" si="66"/>
        <v>5822600</v>
      </c>
      <c r="CH63" s="394">
        <f t="shared" si="67"/>
        <v>0</v>
      </c>
      <c r="CI63" s="366">
        <f t="shared" si="68"/>
        <v>0</v>
      </c>
      <c r="CJ63" s="366">
        <f t="shared" si="69"/>
        <v>0</v>
      </c>
      <c r="CK63" s="394">
        <f t="shared" si="70"/>
        <v>0</v>
      </c>
      <c r="CL63" s="366">
        <f t="shared" si="71"/>
        <v>0</v>
      </c>
      <c r="CM63" s="366">
        <f t="shared" si="72"/>
        <v>0</v>
      </c>
      <c r="CN63" s="394">
        <f t="shared" si="73"/>
        <v>0</v>
      </c>
      <c r="CO63" s="366">
        <f t="shared" si="74"/>
        <v>0</v>
      </c>
      <c r="CP63" s="366">
        <f t="shared" si="75"/>
        <v>0</v>
      </c>
      <c r="CQ63" s="394">
        <f t="shared" si="76"/>
        <v>0</v>
      </c>
      <c r="CR63" s="366">
        <f t="shared" si="77"/>
        <v>0</v>
      </c>
      <c r="CS63" s="366">
        <f t="shared" si="78"/>
        <v>0</v>
      </c>
      <c r="CT63" s="394">
        <f t="shared" si="79"/>
        <v>0</v>
      </c>
      <c r="CU63" s="366">
        <f t="shared" si="80"/>
        <v>0</v>
      </c>
      <c r="CV63" s="366">
        <f t="shared" si="81"/>
        <v>0</v>
      </c>
      <c r="CW63" s="429"/>
      <c r="CX63" s="429"/>
      <c r="CY63" s="429"/>
      <c r="CZ63" s="429"/>
      <c r="DA63" s="429"/>
      <c r="DB63" s="429"/>
      <c r="DC63" s="429"/>
      <c r="DD63" s="429"/>
      <c r="DE63" s="429"/>
      <c r="DF63" s="429"/>
      <c r="DG63" s="429"/>
      <c r="DH63" s="429"/>
      <c r="DI63" s="429"/>
      <c r="DJ63" s="429"/>
      <c r="DK63" s="429"/>
      <c r="DL63" s="429"/>
      <c r="DM63" s="429"/>
      <c r="DN63" s="429"/>
      <c r="DO63" s="429"/>
      <c r="DP63" s="429"/>
      <c r="DQ63" s="429"/>
      <c r="DR63" s="429"/>
      <c r="DS63" s="429"/>
      <c r="DT63" s="429"/>
      <c r="DU63" s="429"/>
      <c r="DV63" s="429"/>
      <c r="DW63" s="429"/>
      <c r="DX63" s="429"/>
      <c r="DY63" s="429"/>
      <c r="DZ63" s="429"/>
      <c r="EA63" s="429"/>
      <c r="EB63" s="429"/>
      <c r="EC63" s="429"/>
      <c r="ED63" s="429"/>
      <c r="EE63" s="429"/>
      <c r="EF63" s="429"/>
      <c r="EG63" s="429"/>
      <c r="EH63" s="429"/>
      <c r="EI63" s="429"/>
      <c r="EJ63" s="429"/>
      <c r="EK63" s="429"/>
      <c r="EL63" s="429"/>
      <c r="EM63" s="429"/>
      <c r="EN63" s="429"/>
      <c r="EO63" s="429"/>
      <c r="EP63" s="429"/>
      <c r="EQ63" s="429"/>
      <c r="ER63" s="429"/>
      <c r="ES63" s="429"/>
      <c r="ET63" s="429"/>
      <c r="EU63" s="429"/>
    </row>
    <row r="64" spans="1:151" x14ac:dyDescent="0.3">
      <c r="A64" s="166">
        <v>44</v>
      </c>
      <c r="B64" s="164" t="s">
        <v>22</v>
      </c>
      <c r="C64" s="8" t="s">
        <v>11</v>
      </c>
      <c r="D64" s="8" t="s">
        <v>135</v>
      </c>
      <c r="E64" s="8" t="s">
        <v>101</v>
      </c>
      <c r="F64" s="2" t="s">
        <v>397</v>
      </c>
      <c r="G64" s="8" t="s">
        <v>94</v>
      </c>
      <c r="H64" s="8"/>
      <c r="I64" s="7" t="s">
        <v>62</v>
      </c>
      <c r="J64" s="6" t="s">
        <v>83</v>
      </c>
      <c r="K64" s="11">
        <v>1001</v>
      </c>
      <c r="L64" s="12" t="s">
        <v>375</v>
      </c>
      <c r="M64" s="2" t="s">
        <v>392</v>
      </c>
      <c r="N64" s="7">
        <v>90.9</v>
      </c>
      <c r="O64" s="32">
        <f t="shared" si="4"/>
        <v>45000</v>
      </c>
      <c r="P64" s="350">
        <v>4090500</v>
      </c>
      <c r="Q64" s="394">
        <f t="shared" si="5"/>
        <v>1</v>
      </c>
      <c r="R64" s="395">
        <f t="shared" si="6"/>
        <v>90.9</v>
      </c>
      <c r="S64" s="395">
        <f t="shared" si="7"/>
        <v>4090500</v>
      </c>
      <c r="T64" s="394">
        <f t="shared" si="8"/>
        <v>0</v>
      </c>
      <c r="U64" s="395">
        <f t="shared" si="9"/>
        <v>0</v>
      </c>
      <c r="V64" s="395">
        <f t="shared" si="10"/>
        <v>0</v>
      </c>
      <c r="W64" s="394">
        <f t="shared" si="11"/>
        <v>0</v>
      </c>
      <c r="X64" s="396">
        <f t="shared" si="12"/>
        <v>0</v>
      </c>
      <c r="Y64" s="396">
        <f t="shared" si="13"/>
        <v>0</v>
      </c>
      <c r="Z64" s="394">
        <f t="shared" si="14"/>
        <v>0</v>
      </c>
      <c r="AA64" s="396">
        <f t="shared" si="15"/>
        <v>0</v>
      </c>
      <c r="AB64" s="396">
        <f t="shared" si="16"/>
        <v>0</v>
      </c>
      <c r="AC64" s="394">
        <f t="shared" si="17"/>
        <v>0</v>
      </c>
      <c r="AD64" s="396">
        <f t="shared" si="18"/>
        <v>0</v>
      </c>
      <c r="AE64" s="396">
        <f t="shared" si="19"/>
        <v>0</v>
      </c>
      <c r="AF64" s="389">
        <f t="shared" si="94"/>
        <v>0</v>
      </c>
      <c r="AG64" s="367">
        <f t="shared" si="95"/>
        <v>0</v>
      </c>
      <c r="AH64" s="367">
        <f t="shared" si="20"/>
        <v>0</v>
      </c>
      <c r="AI64" s="367">
        <f t="shared" si="96"/>
        <v>90.9</v>
      </c>
      <c r="AJ64" s="367">
        <f t="shared" si="97"/>
        <v>4090500</v>
      </c>
      <c r="AK64" s="372">
        <f t="shared" si="21"/>
        <v>1</v>
      </c>
      <c r="AL64" s="394">
        <f t="shared" si="22"/>
        <v>0</v>
      </c>
      <c r="AM64" s="395">
        <f t="shared" si="23"/>
        <v>0</v>
      </c>
      <c r="AN64" s="395">
        <f t="shared" si="24"/>
        <v>0</v>
      </c>
      <c r="AO64" s="394">
        <f t="shared" si="25"/>
        <v>1</v>
      </c>
      <c r="AP64" s="395">
        <f t="shared" si="26"/>
        <v>90.9</v>
      </c>
      <c r="AQ64" s="395">
        <f t="shared" si="27"/>
        <v>4090500</v>
      </c>
      <c r="AR64" s="394">
        <f t="shared" si="28"/>
        <v>0</v>
      </c>
      <c r="AS64" s="366">
        <f t="shared" si="29"/>
        <v>0</v>
      </c>
      <c r="AT64" s="366">
        <f t="shared" si="30"/>
        <v>0</v>
      </c>
      <c r="AU64" s="394">
        <f t="shared" si="31"/>
        <v>0</v>
      </c>
      <c r="AV64" s="395">
        <f t="shared" si="32"/>
        <v>0</v>
      </c>
      <c r="AW64" s="395">
        <f t="shared" si="33"/>
        <v>0</v>
      </c>
      <c r="AX64" s="394">
        <f t="shared" si="34"/>
        <v>1</v>
      </c>
      <c r="AY64" s="366">
        <f t="shared" si="35"/>
        <v>90.9</v>
      </c>
      <c r="AZ64" s="366">
        <f t="shared" si="36"/>
        <v>4090500</v>
      </c>
      <c r="BA64" s="394">
        <f t="shared" si="37"/>
        <v>0</v>
      </c>
      <c r="BB64" s="366">
        <f t="shared" si="85"/>
        <v>0</v>
      </c>
      <c r="BC64" s="366">
        <f t="shared" si="86"/>
        <v>0</v>
      </c>
      <c r="BD64" s="394">
        <f t="shared" si="82"/>
        <v>1</v>
      </c>
      <c r="BE64" s="366">
        <f t="shared" si="88"/>
        <v>90.9</v>
      </c>
      <c r="BF64" s="366">
        <f t="shared" si="89"/>
        <v>4090500</v>
      </c>
      <c r="BG64" s="394">
        <f t="shared" si="40"/>
        <v>0</v>
      </c>
      <c r="BH64" s="366">
        <f t="shared" si="91"/>
        <v>0</v>
      </c>
      <c r="BI64" s="366">
        <f t="shared" si="92"/>
        <v>0</v>
      </c>
      <c r="BJ64" s="394">
        <f t="shared" si="43"/>
        <v>0</v>
      </c>
      <c r="BK64" s="366">
        <f t="shared" si="44"/>
        <v>0</v>
      </c>
      <c r="BL64" s="366">
        <f t="shared" si="45"/>
        <v>0</v>
      </c>
      <c r="BM64" s="394">
        <f t="shared" si="46"/>
        <v>0</v>
      </c>
      <c r="BN64" s="366">
        <f t="shared" si="47"/>
        <v>0</v>
      </c>
      <c r="BO64" s="366">
        <f t="shared" si="48"/>
        <v>0</v>
      </c>
      <c r="BP64" s="394">
        <f t="shared" si="49"/>
        <v>0</v>
      </c>
      <c r="BQ64" s="366">
        <f t="shared" si="50"/>
        <v>0</v>
      </c>
      <c r="BR64" s="366">
        <f t="shared" si="51"/>
        <v>0</v>
      </c>
      <c r="BS64" s="394">
        <f t="shared" si="52"/>
        <v>0</v>
      </c>
      <c r="BT64" s="366">
        <f t="shared" si="53"/>
        <v>0</v>
      </c>
      <c r="BU64" s="366">
        <f t="shared" si="54"/>
        <v>0</v>
      </c>
      <c r="BV64" s="394">
        <f t="shared" si="55"/>
        <v>0</v>
      </c>
      <c r="BW64" s="366">
        <f t="shared" si="56"/>
        <v>0</v>
      </c>
      <c r="BX64" s="366">
        <f t="shared" si="57"/>
        <v>0</v>
      </c>
      <c r="BY64" s="394">
        <f t="shared" si="58"/>
        <v>0</v>
      </c>
      <c r="BZ64" s="366">
        <f t="shared" si="59"/>
        <v>0</v>
      </c>
      <c r="CA64" s="366">
        <f t="shared" si="60"/>
        <v>0</v>
      </c>
      <c r="CB64" s="394">
        <f t="shared" si="61"/>
        <v>0</v>
      </c>
      <c r="CC64" s="366">
        <f t="shared" si="62"/>
        <v>0</v>
      </c>
      <c r="CD64" s="366">
        <f t="shared" si="63"/>
        <v>0</v>
      </c>
      <c r="CE64" s="394">
        <f t="shared" si="64"/>
        <v>1</v>
      </c>
      <c r="CF64" s="366">
        <f t="shared" si="65"/>
        <v>90.9</v>
      </c>
      <c r="CG64" s="366">
        <f t="shared" si="66"/>
        <v>4090500</v>
      </c>
      <c r="CH64" s="394">
        <f t="shared" si="67"/>
        <v>0</v>
      </c>
      <c r="CI64" s="366">
        <f t="shared" si="68"/>
        <v>0</v>
      </c>
      <c r="CJ64" s="366">
        <f t="shared" si="69"/>
        <v>0</v>
      </c>
      <c r="CK64" s="394">
        <f t="shared" si="70"/>
        <v>0</v>
      </c>
      <c r="CL64" s="366">
        <f t="shared" si="71"/>
        <v>0</v>
      </c>
      <c r="CM64" s="366">
        <f t="shared" si="72"/>
        <v>0</v>
      </c>
      <c r="CN64" s="394">
        <f t="shared" si="73"/>
        <v>0</v>
      </c>
      <c r="CO64" s="366">
        <f t="shared" si="74"/>
        <v>0</v>
      </c>
      <c r="CP64" s="366">
        <f t="shared" si="75"/>
        <v>0</v>
      </c>
      <c r="CQ64" s="394">
        <f t="shared" si="76"/>
        <v>0</v>
      </c>
      <c r="CR64" s="366">
        <f t="shared" si="77"/>
        <v>0</v>
      </c>
      <c r="CS64" s="366">
        <f t="shared" si="78"/>
        <v>0</v>
      </c>
      <c r="CT64" s="394">
        <f t="shared" si="79"/>
        <v>0</v>
      </c>
      <c r="CU64" s="366">
        <f t="shared" si="80"/>
        <v>0</v>
      </c>
      <c r="CV64" s="366">
        <f t="shared" si="81"/>
        <v>0</v>
      </c>
      <c r="CW64" s="429"/>
      <c r="CX64" s="429"/>
      <c r="CY64" s="429"/>
      <c r="CZ64" s="429"/>
      <c r="DA64" s="429"/>
      <c r="DB64" s="429"/>
      <c r="DC64" s="429"/>
      <c r="DD64" s="429"/>
      <c r="DE64" s="429"/>
      <c r="DF64" s="429"/>
      <c r="DG64" s="429"/>
      <c r="DH64" s="429"/>
      <c r="DI64" s="429"/>
      <c r="DJ64" s="429"/>
      <c r="DK64" s="429"/>
      <c r="DL64" s="429"/>
      <c r="DM64" s="429"/>
      <c r="DN64" s="429"/>
      <c r="DO64" s="429"/>
      <c r="DP64" s="429"/>
      <c r="DQ64" s="429"/>
      <c r="DR64" s="429"/>
      <c r="DS64" s="429"/>
      <c r="DT64" s="429"/>
      <c r="DU64" s="429"/>
      <c r="DV64" s="429"/>
      <c r="DW64" s="429"/>
      <c r="DX64" s="429"/>
      <c r="DY64" s="429"/>
      <c r="DZ64" s="429"/>
      <c r="EA64" s="429"/>
      <c r="EB64" s="429"/>
      <c r="EC64" s="429"/>
      <c r="ED64" s="429"/>
      <c r="EE64" s="429"/>
      <c r="EF64" s="429"/>
      <c r="EG64" s="429"/>
      <c r="EH64" s="429"/>
      <c r="EI64" s="429"/>
      <c r="EJ64" s="429"/>
      <c r="EK64" s="429"/>
      <c r="EL64" s="429"/>
      <c r="EM64" s="429"/>
      <c r="EN64" s="429"/>
      <c r="EO64" s="429"/>
      <c r="EP64" s="429"/>
      <c r="EQ64" s="429"/>
      <c r="ER64" s="429"/>
      <c r="ES64" s="429"/>
      <c r="ET64" s="429"/>
      <c r="EU64" s="429"/>
    </row>
    <row r="65" spans="1:151" x14ac:dyDescent="0.3">
      <c r="A65" s="166">
        <v>45</v>
      </c>
      <c r="B65" s="164" t="s">
        <v>22</v>
      </c>
      <c r="C65" s="8" t="s">
        <v>12</v>
      </c>
      <c r="D65" s="8" t="s">
        <v>136</v>
      </c>
      <c r="E65" s="8" t="s">
        <v>113</v>
      </c>
      <c r="F65" s="37" t="s">
        <v>419</v>
      </c>
      <c r="G65" s="8" t="s">
        <v>94</v>
      </c>
      <c r="H65" s="8"/>
      <c r="I65" s="7" t="s">
        <v>62</v>
      </c>
      <c r="J65" s="6" t="s">
        <v>83</v>
      </c>
      <c r="K65" s="11">
        <v>1002</v>
      </c>
      <c r="L65" s="12" t="s">
        <v>375</v>
      </c>
      <c r="M65" s="2" t="s">
        <v>392</v>
      </c>
      <c r="N65" s="7">
        <v>124.93</v>
      </c>
      <c r="O65" s="32">
        <f t="shared" si="4"/>
        <v>45000</v>
      </c>
      <c r="P65" s="350">
        <v>5621850</v>
      </c>
      <c r="Q65" s="394">
        <f t="shared" si="5"/>
        <v>0</v>
      </c>
      <c r="R65" s="395">
        <f t="shared" si="6"/>
        <v>0</v>
      </c>
      <c r="S65" s="395">
        <f t="shared" si="7"/>
        <v>0</v>
      </c>
      <c r="T65" s="394">
        <f t="shared" si="8"/>
        <v>0</v>
      </c>
      <c r="U65" s="395">
        <f t="shared" si="9"/>
        <v>0</v>
      </c>
      <c r="V65" s="395">
        <f t="shared" si="10"/>
        <v>0</v>
      </c>
      <c r="W65" s="394">
        <f t="shared" si="11"/>
        <v>1</v>
      </c>
      <c r="X65" s="396">
        <f t="shared" si="12"/>
        <v>124.93</v>
      </c>
      <c r="Y65" s="396">
        <f t="shared" si="13"/>
        <v>5621850</v>
      </c>
      <c r="Z65" s="394">
        <f t="shared" si="14"/>
        <v>0</v>
      </c>
      <c r="AA65" s="396">
        <f t="shared" si="15"/>
        <v>0</v>
      </c>
      <c r="AB65" s="396">
        <f t="shared" si="16"/>
        <v>0</v>
      </c>
      <c r="AC65" s="394">
        <f t="shared" si="17"/>
        <v>0</v>
      </c>
      <c r="AD65" s="396">
        <f t="shared" si="18"/>
        <v>0</v>
      </c>
      <c r="AE65" s="396">
        <f t="shared" si="19"/>
        <v>0</v>
      </c>
      <c r="AF65" s="389">
        <f t="shared" si="94"/>
        <v>0</v>
      </c>
      <c r="AG65" s="367">
        <f t="shared" si="95"/>
        <v>0</v>
      </c>
      <c r="AH65" s="367">
        <f t="shared" si="20"/>
        <v>0</v>
      </c>
      <c r="AI65" s="367">
        <f t="shared" si="96"/>
        <v>124.93</v>
      </c>
      <c r="AJ65" s="367">
        <f t="shared" si="97"/>
        <v>5621850</v>
      </c>
      <c r="AK65" s="372">
        <f t="shared" si="21"/>
        <v>1</v>
      </c>
      <c r="AL65" s="394">
        <f t="shared" si="22"/>
        <v>0</v>
      </c>
      <c r="AM65" s="395">
        <f t="shared" si="23"/>
        <v>0</v>
      </c>
      <c r="AN65" s="395">
        <f t="shared" si="24"/>
        <v>0</v>
      </c>
      <c r="AO65" s="394">
        <f t="shared" si="25"/>
        <v>1</v>
      </c>
      <c r="AP65" s="395">
        <f t="shared" si="26"/>
        <v>124.93</v>
      </c>
      <c r="AQ65" s="395">
        <f t="shared" si="27"/>
        <v>5621850</v>
      </c>
      <c r="AR65" s="394">
        <f t="shared" si="28"/>
        <v>0</v>
      </c>
      <c r="AS65" s="366">
        <f t="shared" si="29"/>
        <v>0</v>
      </c>
      <c r="AT65" s="366">
        <f t="shared" si="30"/>
        <v>0</v>
      </c>
      <c r="AU65" s="394">
        <f t="shared" si="31"/>
        <v>0</v>
      </c>
      <c r="AV65" s="395">
        <f t="shared" si="32"/>
        <v>0</v>
      </c>
      <c r="AW65" s="395">
        <f t="shared" si="33"/>
        <v>0</v>
      </c>
      <c r="AX65" s="394">
        <f t="shared" si="34"/>
        <v>1</v>
      </c>
      <c r="AY65" s="366">
        <f t="shared" si="35"/>
        <v>124.93</v>
      </c>
      <c r="AZ65" s="366">
        <f t="shared" si="36"/>
        <v>5621850</v>
      </c>
      <c r="BA65" s="394">
        <f t="shared" si="37"/>
        <v>0</v>
      </c>
      <c r="BB65" s="366">
        <f t="shared" si="85"/>
        <v>0</v>
      </c>
      <c r="BC65" s="366">
        <f t="shared" si="86"/>
        <v>0</v>
      </c>
      <c r="BD65" s="394">
        <f t="shared" si="82"/>
        <v>0</v>
      </c>
      <c r="BE65" s="366">
        <f t="shared" si="88"/>
        <v>0</v>
      </c>
      <c r="BF65" s="366">
        <f t="shared" si="89"/>
        <v>0</v>
      </c>
      <c r="BG65" s="394">
        <f t="shared" si="40"/>
        <v>0</v>
      </c>
      <c r="BH65" s="366">
        <f t="shared" si="91"/>
        <v>0</v>
      </c>
      <c r="BI65" s="366">
        <f t="shared" si="92"/>
        <v>0</v>
      </c>
      <c r="BJ65" s="394">
        <f t="shared" si="43"/>
        <v>0</v>
      </c>
      <c r="BK65" s="366">
        <f t="shared" si="44"/>
        <v>0</v>
      </c>
      <c r="BL65" s="366">
        <f t="shared" si="45"/>
        <v>0</v>
      </c>
      <c r="BM65" s="394">
        <f t="shared" si="46"/>
        <v>0</v>
      </c>
      <c r="BN65" s="366">
        <f t="shared" si="47"/>
        <v>0</v>
      </c>
      <c r="BO65" s="366">
        <f t="shared" si="48"/>
        <v>0</v>
      </c>
      <c r="BP65" s="394">
        <f t="shared" si="49"/>
        <v>0</v>
      </c>
      <c r="BQ65" s="366">
        <f t="shared" si="50"/>
        <v>0</v>
      </c>
      <c r="BR65" s="366">
        <f t="shared" si="51"/>
        <v>0</v>
      </c>
      <c r="BS65" s="394">
        <f t="shared" si="52"/>
        <v>1</v>
      </c>
      <c r="BT65" s="366">
        <f t="shared" si="53"/>
        <v>124.93</v>
      </c>
      <c r="BU65" s="366">
        <f t="shared" si="54"/>
        <v>5621850</v>
      </c>
      <c r="BV65" s="394">
        <f t="shared" si="55"/>
        <v>0</v>
      </c>
      <c r="BW65" s="366">
        <f t="shared" si="56"/>
        <v>0</v>
      </c>
      <c r="BX65" s="366">
        <f t="shared" si="57"/>
        <v>0</v>
      </c>
      <c r="BY65" s="394">
        <f t="shared" si="58"/>
        <v>0</v>
      </c>
      <c r="BZ65" s="366">
        <f t="shared" si="59"/>
        <v>0</v>
      </c>
      <c r="CA65" s="366">
        <f t="shared" si="60"/>
        <v>0</v>
      </c>
      <c r="CB65" s="394">
        <f t="shared" si="61"/>
        <v>0</v>
      </c>
      <c r="CC65" s="366">
        <f t="shared" si="62"/>
        <v>0</v>
      </c>
      <c r="CD65" s="366">
        <f t="shared" si="63"/>
        <v>0</v>
      </c>
      <c r="CE65" s="394">
        <f t="shared" si="64"/>
        <v>1</v>
      </c>
      <c r="CF65" s="366">
        <f t="shared" si="65"/>
        <v>124.93</v>
      </c>
      <c r="CG65" s="366">
        <f t="shared" si="66"/>
        <v>5621850</v>
      </c>
      <c r="CH65" s="394">
        <f t="shared" si="67"/>
        <v>0</v>
      </c>
      <c r="CI65" s="366">
        <f t="shared" si="68"/>
        <v>0</v>
      </c>
      <c r="CJ65" s="366">
        <f t="shared" si="69"/>
        <v>0</v>
      </c>
      <c r="CK65" s="394">
        <f t="shared" si="70"/>
        <v>0</v>
      </c>
      <c r="CL65" s="366">
        <f t="shared" si="71"/>
        <v>0</v>
      </c>
      <c r="CM65" s="366">
        <f t="shared" si="72"/>
        <v>0</v>
      </c>
      <c r="CN65" s="394">
        <f t="shared" si="73"/>
        <v>0</v>
      </c>
      <c r="CO65" s="366">
        <f t="shared" si="74"/>
        <v>0</v>
      </c>
      <c r="CP65" s="366">
        <f t="shared" si="75"/>
        <v>0</v>
      </c>
      <c r="CQ65" s="394">
        <f t="shared" si="76"/>
        <v>0</v>
      </c>
      <c r="CR65" s="366">
        <f t="shared" si="77"/>
        <v>0</v>
      </c>
      <c r="CS65" s="366">
        <f t="shared" si="78"/>
        <v>0</v>
      </c>
      <c r="CT65" s="394">
        <f t="shared" si="79"/>
        <v>0</v>
      </c>
      <c r="CU65" s="366">
        <f t="shared" si="80"/>
        <v>0</v>
      </c>
      <c r="CV65" s="366">
        <f t="shared" si="81"/>
        <v>0</v>
      </c>
      <c r="CW65" s="429"/>
      <c r="CX65" s="429"/>
      <c r="CY65" s="429"/>
      <c r="CZ65" s="429"/>
      <c r="DA65" s="429"/>
      <c r="DB65" s="429"/>
      <c r="DC65" s="429"/>
      <c r="DD65" s="429"/>
      <c r="DE65" s="429"/>
      <c r="DF65" s="429"/>
      <c r="DG65" s="429"/>
      <c r="DH65" s="429"/>
      <c r="DI65" s="429"/>
      <c r="DJ65" s="429"/>
      <c r="DK65" s="429"/>
      <c r="DL65" s="429"/>
      <c r="DM65" s="429"/>
      <c r="DN65" s="429"/>
      <c r="DO65" s="429"/>
      <c r="DP65" s="429"/>
      <c r="DQ65" s="429"/>
      <c r="DR65" s="429"/>
      <c r="DS65" s="429"/>
      <c r="DT65" s="429"/>
      <c r="DU65" s="429"/>
      <c r="DV65" s="429"/>
      <c r="DW65" s="429"/>
      <c r="DX65" s="429"/>
      <c r="DY65" s="429"/>
      <c r="DZ65" s="429"/>
      <c r="EA65" s="429"/>
      <c r="EB65" s="429"/>
      <c r="EC65" s="429"/>
      <c r="ED65" s="429"/>
      <c r="EE65" s="429"/>
      <c r="EF65" s="429"/>
      <c r="EG65" s="429"/>
      <c r="EH65" s="429"/>
      <c r="EI65" s="429"/>
      <c r="EJ65" s="429"/>
      <c r="EK65" s="429"/>
      <c r="EL65" s="429"/>
      <c r="EM65" s="429"/>
      <c r="EN65" s="429"/>
      <c r="EO65" s="429"/>
      <c r="EP65" s="429"/>
      <c r="EQ65" s="429"/>
      <c r="ER65" s="429"/>
      <c r="ES65" s="429"/>
      <c r="ET65" s="429"/>
      <c r="EU65" s="429"/>
    </row>
    <row r="66" spans="1:151" x14ac:dyDescent="0.3">
      <c r="A66" s="165">
        <v>46</v>
      </c>
      <c r="B66" s="164" t="s">
        <v>22</v>
      </c>
      <c r="C66" s="8" t="s">
        <v>12</v>
      </c>
      <c r="D66" s="8" t="s">
        <v>136</v>
      </c>
      <c r="E66" s="8" t="s">
        <v>113</v>
      </c>
      <c r="F66" s="37" t="s">
        <v>419</v>
      </c>
      <c r="G66" s="8" t="s">
        <v>94</v>
      </c>
      <c r="H66" s="8"/>
      <c r="I66" s="7" t="s">
        <v>62</v>
      </c>
      <c r="J66" s="6" t="s">
        <v>83</v>
      </c>
      <c r="K66" s="11">
        <v>1003</v>
      </c>
      <c r="L66" s="12" t="s">
        <v>375</v>
      </c>
      <c r="M66" s="2" t="s">
        <v>392</v>
      </c>
      <c r="N66" s="7">
        <v>124.93</v>
      </c>
      <c r="O66" s="32">
        <f t="shared" si="4"/>
        <v>45000</v>
      </c>
      <c r="P66" s="350">
        <v>5621850</v>
      </c>
      <c r="Q66" s="394">
        <f t="shared" si="5"/>
        <v>0</v>
      </c>
      <c r="R66" s="395">
        <f t="shared" si="6"/>
        <v>0</v>
      </c>
      <c r="S66" s="395">
        <f t="shared" si="7"/>
        <v>0</v>
      </c>
      <c r="T66" s="394">
        <f t="shared" si="8"/>
        <v>0</v>
      </c>
      <c r="U66" s="395">
        <f t="shared" si="9"/>
        <v>0</v>
      </c>
      <c r="V66" s="395">
        <f t="shared" si="10"/>
        <v>0</v>
      </c>
      <c r="W66" s="394">
        <f t="shared" si="11"/>
        <v>1</v>
      </c>
      <c r="X66" s="396">
        <f t="shared" si="12"/>
        <v>124.93</v>
      </c>
      <c r="Y66" s="396">
        <f t="shared" si="13"/>
        <v>5621850</v>
      </c>
      <c r="Z66" s="394">
        <f t="shared" si="14"/>
        <v>0</v>
      </c>
      <c r="AA66" s="396">
        <f t="shared" si="15"/>
        <v>0</v>
      </c>
      <c r="AB66" s="396">
        <f t="shared" si="16"/>
        <v>0</v>
      </c>
      <c r="AC66" s="394">
        <f t="shared" si="17"/>
        <v>0</v>
      </c>
      <c r="AD66" s="396">
        <f t="shared" si="18"/>
        <v>0</v>
      </c>
      <c r="AE66" s="396">
        <f t="shared" si="19"/>
        <v>0</v>
      </c>
      <c r="AF66" s="389">
        <f t="shared" si="94"/>
        <v>0</v>
      </c>
      <c r="AG66" s="367">
        <f t="shared" si="95"/>
        <v>0</v>
      </c>
      <c r="AH66" s="367">
        <f t="shared" si="20"/>
        <v>0</v>
      </c>
      <c r="AI66" s="367">
        <f t="shared" si="96"/>
        <v>124.93</v>
      </c>
      <c r="AJ66" s="367">
        <f t="shared" si="97"/>
        <v>5621850</v>
      </c>
      <c r="AK66" s="372">
        <f t="shared" si="21"/>
        <v>1</v>
      </c>
      <c r="AL66" s="394">
        <f t="shared" si="22"/>
        <v>0</v>
      </c>
      <c r="AM66" s="395">
        <f t="shared" si="23"/>
        <v>0</v>
      </c>
      <c r="AN66" s="395">
        <f t="shared" si="24"/>
        <v>0</v>
      </c>
      <c r="AO66" s="394">
        <f t="shared" si="25"/>
        <v>1</v>
      </c>
      <c r="AP66" s="395">
        <f t="shared" si="26"/>
        <v>124.93</v>
      </c>
      <c r="AQ66" s="395">
        <f t="shared" si="27"/>
        <v>5621850</v>
      </c>
      <c r="AR66" s="394">
        <f t="shared" si="28"/>
        <v>0</v>
      </c>
      <c r="AS66" s="366">
        <f t="shared" si="29"/>
        <v>0</v>
      </c>
      <c r="AT66" s="366">
        <f t="shared" si="30"/>
        <v>0</v>
      </c>
      <c r="AU66" s="394">
        <f t="shared" si="31"/>
        <v>0</v>
      </c>
      <c r="AV66" s="395">
        <f t="shared" si="32"/>
        <v>0</v>
      </c>
      <c r="AW66" s="395">
        <f t="shared" si="33"/>
        <v>0</v>
      </c>
      <c r="AX66" s="394">
        <f t="shared" si="34"/>
        <v>1</v>
      </c>
      <c r="AY66" s="366">
        <f t="shared" si="35"/>
        <v>124.93</v>
      </c>
      <c r="AZ66" s="366">
        <f t="shared" si="36"/>
        <v>5621850</v>
      </c>
      <c r="BA66" s="394">
        <f t="shared" si="37"/>
        <v>0</v>
      </c>
      <c r="BB66" s="366">
        <f t="shared" si="85"/>
        <v>0</v>
      </c>
      <c r="BC66" s="366">
        <f t="shared" si="86"/>
        <v>0</v>
      </c>
      <c r="BD66" s="394">
        <f t="shared" si="82"/>
        <v>0</v>
      </c>
      <c r="BE66" s="366">
        <f t="shared" si="88"/>
        <v>0</v>
      </c>
      <c r="BF66" s="366">
        <f t="shared" si="89"/>
        <v>0</v>
      </c>
      <c r="BG66" s="394">
        <f t="shared" si="40"/>
        <v>0</v>
      </c>
      <c r="BH66" s="366">
        <f t="shared" si="91"/>
        <v>0</v>
      </c>
      <c r="BI66" s="366">
        <f t="shared" si="92"/>
        <v>0</v>
      </c>
      <c r="BJ66" s="394">
        <f t="shared" si="43"/>
        <v>0</v>
      </c>
      <c r="BK66" s="366">
        <f t="shared" si="44"/>
        <v>0</v>
      </c>
      <c r="BL66" s="366">
        <f t="shared" si="45"/>
        <v>0</v>
      </c>
      <c r="BM66" s="394">
        <f t="shared" si="46"/>
        <v>0</v>
      </c>
      <c r="BN66" s="366">
        <f t="shared" si="47"/>
        <v>0</v>
      </c>
      <c r="BO66" s="366">
        <f t="shared" si="48"/>
        <v>0</v>
      </c>
      <c r="BP66" s="394">
        <f t="shared" si="49"/>
        <v>0</v>
      </c>
      <c r="BQ66" s="366">
        <f t="shared" si="50"/>
        <v>0</v>
      </c>
      <c r="BR66" s="366">
        <f t="shared" si="51"/>
        <v>0</v>
      </c>
      <c r="BS66" s="394">
        <f t="shared" si="52"/>
        <v>1</v>
      </c>
      <c r="BT66" s="366">
        <f t="shared" si="53"/>
        <v>124.93</v>
      </c>
      <c r="BU66" s="366">
        <f t="shared" si="54"/>
        <v>5621850</v>
      </c>
      <c r="BV66" s="394">
        <f t="shared" si="55"/>
        <v>0</v>
      </c>
      <c r="BW66" s="366">
        <f t="shared" si="56"/>
        <v>0</v>
      </c>
      <c r="BX66" s="366">
        <f t="shared" si="57"/>
        <v>0</v>
      </c>
      <c r="BY66" s="394">
        <f t="shared" si="58"/>
        <v>0</v>
      </c>
      <c r="BZ66" s="366">
        <f t="shared" si="59"/>
        <v>0</v>
      </c>
      <c r="CA66" s="366">
        <f t="shared" si="60"/>
        <v>0</v>
      </c>
      <c r="CB66" s="394">
        <f t="shared" si="61"/>
        <v>0</v>
      </c>
      <c r="CC66" s="366">
        <f t="shared" si="62"/>
        <v>0</v>
      </c>
      <c r="CD66" s="366">
        <f t="shared" si="63"/>
        <v>0</v>
      </c>
      <c r="CE66" s="394">
        <f t="shared" si="64"/>
        <v>1</v>
      </c>
      <c r="CF66" s="366">
        <f t="shared" si="65"/>
        <v>124.93</v>
      </c>
      <c r="CG66" s="366">
        <f t="shared" si="66"/>
        <v>5621850</v>
      </c>
      <c r="CH66" s="394">
        <f t="shared" si="67"/>
        <v>0</v>
      </c>
      <c r="CI66" s="366">
        <f t="shared" si="68"/>
        <v>0</v>
      </c>
      <c r="CJ66" s="366">
        <f t="shared" si="69"/>
        <v>0</v>
      </c>
      <c r="CK66" s="394">
        <f t="shared" si="70"/>
        <v>0</v>
      </c>
      <c r="CL66" s="366">
        <f t="shared" si="71"/>
        <v>0</v>
      </c>
      <c r="CM66" s="366">
        <f t="shared" si="72"/>
        <v>0</v>
      </c>
      <c r="CN66" s="394">
        <f t="shared" si="73"/>
        <v>0</v>
      </c>
      <c r="CO66" s="366">
        <f t="shared" si="74"/>
        <v>0</v>
      </c>
      <c r="CP66" s="366">
        <f t="shared" si="75"/>
        <v>0</v>
      </c>
      <c r="CQ66" s="394">
        <f t="shared" si="76"/>
        <v>0</v>
      </c>
      <c r="CR66" s="366">
        <f t="shared" si="77"/>
        <v>0</v>
      </c>
      <c r="CS66" s="366">
        <f t="shared" si="78"/>
        <v>0</v>
      </c>
      <c r="CT66" s="394">
        <f t="shared" si="79"/>
        <v>0</v>
      </c>
      <c r="CU66" s="366">
        <f t="shared" si="80"/>
        <v>0</v>
      </c>
      <c r="CV66" s="366">
        <f t="shared" si="81"/>
        <v>0</v>
      </c>
      <c r="CW66" s="429"/>
      <c r="CX66" s="429"/>
      <c r="CY66" s="429"/>
      <c r="CZ66" s="429"/>
      <c r="DA66" s="429"/>
      <c r="DB66" s="429"/>
      <c r="DC66" s="429"/>
      <c r="DD66" s="429"/>
      <c r="DE66" s="429"/>
      <c r="DF66" s="429"/>
      <c r="DG66" s="429"/>
      <c r="DH66" s="429"/>
      <c r="DI66" s="429"/>
      <c r="DJ66" s="429"/>
      <c r="DK66" s="429"/>
      <c r="DL66" s="429"/>
      <c r="DM66" s="429"/>
      <c r="DN66" s="429"/>
      <c r="DO66" s="429"/>
      <c r="DP66" s="429"/>
      <c r="DQ66" s="429"/>
      <c r="DR66" s="429"/>
      <c r="DS66" s="429"/>
      <c r="DT66" s="429"/>
      <c r="DU66" s="429"/>
      <c r="DV66" s="429"/>
      <c r="DW66" s="429"/>
      <c r="DX66" s="429"/>
      <c r="DY66" s="429"/>
      <c r="DZ66" s="429"/>
      <c r="EA66" s="429"/>
      <c r="EB66" s="429"/>
      <c r="EC66" s="429"/>
      <c r="ED66" s="429"/>
      <c r="EE66" s="429"/>
      <c r="EF66" s="429"/>
      <c r="EG66" s="429"/>
      <c r="EH66" s="429"/>
      <c r="EI66" s="429"/>
      <c r="EJ66" s="429"/>
      <c r="EK66" s="429"/>
      <c r="EL66" s="429"/>
      <c r="EM66" s="429"/>
      <c r="EN66" s="429"/>
      <c r="EO66" s="429"/>
      <c r="EP66" s="429"/>
      <c r="EQ66" s="429"/>
      <c r="ER66" s="429"/>
      <c r="ES66" s="429"/>
      <c r="ET66" s="429"/>
      <c r="EU66" s="429"/>
    </row>
    <row r="67" spans="1:151" x14ac:dyDescent="0.3">
      <c r="A67" s="166">
        <v>47</v>
      </c>
      <c r="B67" s="164" t="s">
        <v>22</v>
      </c>
      <c r="C67" s="8" t="s">
        <v>12</v>
      </c>
      <c r="D67" s="8" t="s">
        <v>136</v>
      </c>
      <c r="E67" s="8" t="s">
        <v>113</v>
      </c>
      <c r="F67" s="37" t="s">
        <v>419</v>
      </c>
      <c r="G67" s="8" t="s">
        <v>94</v>
      </c>
      <c r="H67" s="8"/>
      <c r="I67" s="7" t="s">
        <v>62</v>
      </c>
      <c r="J67" s="6" t="s">
        <v>83</v>
      </c>
      <c r="K67" s="11">
        <v>1004</v>
      </c>
      <c r="L67" s="12" t="s">
        <v>375</v>
      </c>
      <c r="M67" s="2" t="s">
        <v>392</v>
      </c>
      <c r="N67" s="7">
        <v>124.93</v>
      </c>
      <c r="O67" s="32">
        <f t="shared" si="4"/>
        <v>45000</v>
      </c>
      <c r="P67" s="350">
        <v>5621850</v>
      </c>
      <c r="Q67" s="394">
        <f t="shared" si="5"/>
        <v>0</v>
      </c>
      <c r="R67" s="395">
        <f t="shared" si="6"/>
        <v>0</v>
      </c>
      <c r="S67" s="395">
        <f t="shared" si="7"/>
        <v>0</v>
      </c>
      <c r="T67" s="394">
        <f t="shared" si="8"/>
        <v>0</v>
      </c>
      <c r="U67" s="395">
        <f t="shared" si="9"/>
        <v>0</v>
      </c>
      <c r="V67" s="395">
        <f t="shared" si="10"/>
        <v>0</v>
      </c>
      <c r="W67" s="394">
        <f t="shared" si="11"/>
        <v>1</v>
      </c>
      <c r="X67" s="396">
        <f t="shared" si="12"/>
        <v>124.93</v>
      </c>
      <c r="Y67" s="396">
        <f t="shared" si="13"/>
        <v>5621850</v>
      </c>
      <c r="Z67" s="394">
        <f t="shared" si="14"/>
        <v>0</v>
      </c>
      <c r="AA67" s="396">
        <f t="shared" si="15"/>
        <v>0</v>
      </c>
      <c r="AB67" s="396">
        <f t="shared" si="16"/>
        <v>0</v>
      </c>
      <c r="AC67" s="394">
        <f t="shared" si="17"/>
        <v>0</v>
      </c>
      <c r="AD67" s="396">
        <f t="shared" si="18"/>
        <v>0</v>
      </c>
      <c r="AE67" s="396">
        <f t="shared" si="19"/>
        <v>0</v>
      </c>
      <c r="AF67" s="389">
        <f t="shared" si="94"/>
        <v>0</v>
      </c>
      <c r="AG67" s="367">
        <f t="shared" si="95"/>
        <v>0</v>
      </c>
      <c r="AH67" s="367">
        <f t="shared" si="20"/>
        <v>0</v>
      </c>
      <c r="AI67" s="367">
        <f t="shared" si="96"/>
        <v>124.93</v>
      </c>
      <c r="AJ67" s="367">
        <f t="shared" si="97"/>
        <v>5621850</v>
      </c>
      <c r="AK67" s="372">
        <f t="shared" si="21"/>
        <v>1</v>
      </c>
      <c r="AL67" s="394">
        <f t="shared" si="22"/>
        <v>0</v>
      </c>
      <c r="AM67" s="395">
        <f t="shared" si="23"/>
        <v>0</v>
      </c>
      <c r="AN67" s="395">
        <f t="shared" si="24"/>
        <v>0</v>
      </c>
      <c r="AO67" s="394">
        <f t="shared" si="25"/>
        <v>1</v>
      </c>
      <c r="AP67" s="395">
        <f t="shared" si="26"/>
        <v>124.93</v>
      </c>
      <c r="AQ67" s="395">
        <f t="shared" si="27"/>
        <v>5621850</v>
      </c>
      <c r="AR67" s="394">
        <f t="shared" si="28"/>
        <v>0</v>
      </c>
      <c r="AS67" s="366">
        <f t="shared" si="29"/>
        <v>0</v>
      </c>
      <c r="AT67" s="366">
        <f t="shared" si="30"/>
        <v>0</v>
      </c>
      <c r="AU67" s="394">
        <f t="shared" si="31"/>
        <v>0</v>
      </c>
      <c r="AV67" s="395">
        <f t="shared" si="32"/>
        <v>0</v>
      </c>
      <c r="AW67" s="395">
        <f t="shared" si="33"/>
        <v>0</v>
      </c>
      <c r="AX67" s="394">
        <f t="shared" si="34"/>
        <v>1</v>
      </c>
      <c r="AY67" s="366">
        <f t="shared" si="35"/>
        <v>124.93</v>
      </c>
      <c r="AZ67" s="366">
        <f t="shared" si="36"/>
        <v>5621850</v>
      </c>
      <c r="BA67" s="394">
        <f t="shared" si="37"/>
        <v>0</v>
      </c>
      <c r="BB67" s="366">
        <f t="shared" si="85"/>
        <v>0</v>
      </c>
      <c r="BC67" s="366">
        <f t="shared" si="86"/>
        <v>0</v>
      </c>
      <c r="BD67" s="394">
        <f t="shared" si="82"/>
        <v>0</v>
      </c>
      <c r="BE67" s="366">
        <f t="shared" si="88"/>
        <v>0</v>
      </c>
      <c r="BF67" s="366">
        <f t="shared" si="89"/>
        <v>0</v>
      </c>
      <c r="BG67" s="394">
        <f t="shared" si="40"/>
        <v>0</v>
      </c>
      <c r="BH67" s="366">
        <f t="shared" si="91"/>
        <v>0</v>
      </c>
      <c r="BI67" s="366">
        <f t="shared" si="92"/>
        <v>0</v>
      </c>
      <c r="BJ67" s="394">
        <f t="shared" si="43"/>
        <v>0</v>
      </c>
      <c r="BK67" s="366">
        <f t="shared" si="44"/>
        <v>0</v>
      </c>
      <c r="BL67" s="366">
        <f t="shared" si="45"/>
        <v>0</v>
      </c>
      <c r="BM67" s="394">
        <f t="shared" si="46"/>
        <v>0</v>
      </c>
      <c r="BN67" s="366">
        <f t="shared" si="47"/>
        <v>0</v>
      </c>
      <c r="BO67" s="366">
        <f t="shared" si="48"/>
        <v>0</v>
      </c>
      <c r="BP67" s="394">
        <f t="shared" si="49"/>
        <v>0</v>
      </c>
      <c r="BQ67" s="366">
        <f t="shared" si="50"/>
        <v>0</v>
      </c>
      <c r="BR67" s="366">
        <f t="shared" si="51"/>
        <v>0</v>
      </c>
      <c r="BS67" s="394">
        <f t="shared" si="52"/>
        <v>1</v>
      </c>
      <c r="BT67" s="366">
        <f t="shared" si="53"/>
        <v>124.93</v>
      </c>
      <c r="BU67" s="366">
        <f t="shared" si="54"/>
        <v>5621850</v>
      </c>
      <c r="BV67" s="394">
        <f t="shared" si="55"/>
        <v>0</v>
      </c>
      <c r="BW67" s="366">
        <f t="shared" si="56"/>
        <v>0</v>
      </c>
      <c r="BX67" s="366">
        <f t="shared" si="57"/>
        <v>0</v>
      </c>
      <c r="BY67" s="394">
        <f t="shared" si="58"/>
        <v>0</v>
      </c>
      <c r="BZ67" s="366">
        <f t="shared" si="59"/>
        <v>0</v>
      </c>
      <c r="CA67" s="366">
        <f t="shared" si="60"/>
        <v>0</v>
      </c>
      <c r="CB67" s="394">
        <f t="shared" si="61"/>
        <v>0</v>
      </c>
      <c r="CC67" s="366">
        <f t="shared" si="62"/>
        <v>0</v>
      </c>
      <c r="CD67" s="366">
        <f t="shared" si="63"/>
        <v>0</v>
      </c>
      <c r="CE67" s="394">
        <f t="shared" si="64"/>
        <v>1</v>
      </c>
      <c r="CF67" s="366">
        <f t="shared" si="65"/>
        <v>124.93</v>
      </c>
      <c r="CG67" s="366">
        <f t="shared" si="66"/>
        <v>5621850</v>
      </c>
      <c r="CH67" s="394">
        <f t="shared" si="67"/>
        <v>0</v>
      </c>
      <c r="CI67" s="366">
        <f t="shared" si="68"/>
        <v>0</v>
      </c>
      <c r="CJ67" s="366">
        <f t="shared" si="69"/>
        <v>0</v>
      </c>
      <c r="CK67" s="394">
        <f t="shared" si="70"/>
        <v>0</v>
      </c>
      <c r="CL67" s="366">
        <f t="shared" si="71"/>
        <v>0</v>
      </c>
      <c r="CM67" s="366">
        <f t="shared" si="72"/>
        <v>0</v>
      </c>
      <c r="CN67" s="394">
        <f t="shared" si="73"/>
        <v>0</v>
      </c>
      <c r="CO67" s="366">
        <f t="shared" si="74"/>
        <v>0</v>
      </c>
      <c r="CP67" s="366">
        <f t="shared" si="75"/>
        <v>0</v>
      </c>
      <c r="CQ67" s="394">
        <f t="shared" si="76"/>
        <v>0</v>
      </c>
      <c r="CR67" s="366">
        <f t="shared" si="77"/>
        <v>0</v>
      </c>
      <c r="CS67" s="366">
        <f t="shared" si="78"/>
        <v>0</v>
      </c>
      <c r="CT67" s="394">
        <f t="shared" si="79"/>
        <v>0</v>
      </c>
      <c r="CU67" s="366">
        <f t="shared" si="80"/>
        <v>0</v>
      </c>
      <c r="CV67" s="366">
        <f t="shared" si="81"/>
        <v>0</v>
      </c>
      <c r="CW67" s="429"/>
      <c r="CX67" s="429"/>
      <c r="CY67" s="429"/>
      <c r="CZ67" s="429"/>
      <c r="DA67" s="429"/>
      <c r="DB67" s="429"/>
      <c r="DC67" s="429"/>
      <c r="DD67" s="429"/>
      <c r="DE67" s="429"/>
      <c r="DF67" s="429"/>
      <c r="DG67" s="429"/>
      <c r="DH67" s="429"/>
      <c r="DI67" s="429"/>
      <c r="DJ67" s="429"/>
      <c r="DK67" s="429"/>
      <c r="DL67" s="429"/>
      <c r="DM67" s="429"/>
      <c r="DN67" s="429"/>
      <c r="DO67" s="429"/>
      <c r="DP67" s="429"/>
      <c r="DQ67" s="429"/>
      <c r="DR67" s="429"/>
      <c r="DS67" s="429"/>
      <c r="DT67" s="429"/>
      <c r="DU67" s="429"/>
      <c r="DV67" s="429"/>
      <c r="DW67" s="429"/>
      <c r="DX67" s="429"/>
      <c r="DY67" s="429"/>
      <c r="DZ67" s="429"/>
      <c r="EA67" s="429"/>
      <c r="EB67" s="429"/>
      <c r="EC67" s="429"/>
      <c r="ED67" s="429"/>
      <c r="EE67" s="429"/>
      <c r="EF67" s="429"/>
      <c r="EG67" s="429"/>
      <c r="EH67" s="429"/>
      <c r="EI67" s="429"/>
      <c r="EJ67" s="429"/>
      <c r="EK67" s="429"/>
      <c r="EL67" s="429"/>
      <c r="EM67" s="429"/>
      <c r="EN67" s="429"/>
      <c r="EO67" s="429"/>
      <c r="EP67" s="429"/>
      <c r="EQ67" s="429"/>
      <c r="ER67" s="429"/>
      <c r="ES67" s="429"/>
      <c r="ET67" s="429"/>
      <c r="EU67" s="429"/>
    </row>
    <row r="68" spans="1:151" x14ac:dyDescent="0.3">
      <c r="A68" s="166"/>
      <c r="B68" s="162"/>
      <c r="C68" s="8"/>
      <c r="D68" s="8"/>
      <c r="E68" s="8"/>
      <c r="F68" s="37"/>
      <c r="G68" s="8"/>
      <c r="H68" s="8"/>
      <c r="I68" s="7"/>
      <c r="J68" s="7"/>
      <c r="K68" s="11"/>
      <c r="L68" s="31"/>
      <c r="M68" s="31"/>
      <c r="N68" s="286">
        <f>SUM(N21:N67)</f>
        <v>7759.1000000000013</v>
      </c>
      <c r="O68" s="285">
        <f>AVERAGE(O21:O67)</f>
        <v>62491.144190842824</v>
      </c>
      <c r="P68" s="353">
        <f>SUM(P21:P67)</f>
        <v>498269200</v>
      </c>
      <c r="Q68" s="394">
        <f t="shared" si="5"/>
        <v>0</v>
      </c>
      <c r="R68" s="395">
        <f t="shared" si="6"/>
        <v>0</v>
      </c>
      <c r="S68" s="395">
        <f t="shared" si="7"/>
        <v>0</v>
      </c>
      <c r="T68" s="394">
        <f t="shared" si="8"/>
        <v>0</v>
      </c>
      <c r="U68" s="395">
        <f t="shared" si="9"/>
        <v>0</v>
      </c>
      <c r="V68" s="395">
        <f t="shared" si="10"/>
        <v>0</v>
      </c>
      <c r="W68" s="394">
        <f t="shared" si="11"/>
        <v>0</v>
      </c>
      <c r="X68" s="396">
        <f t="shared" si="12"/>
        <v>0</v>
      </c>
      <c r="Y68" s="396">
        <f t="shared" si="13"/>
        <v>0</v>
      </c>
      <c r="Z68" s="394">
        <f t="shared" si="14"/>
        <v>0</v>
      </c>
      <c r="AA68" s="396">
        <f t="shared" si="15"/>
        <v>0</v>
      </c>
      <c r="AB68" s="396">
        <f t="shared" si="16"/>
        <v>0</v>
      </c>
      <c r="AC68" s="394">
        <f t="shared" si="17"/>
        <v>0</v>
      </c>
      <c r="AD68" s="396">
        <f t="shared" si="18"/>
        <v>0</v>
      </c>
      <c r="AE68" s="396">
        <f t="shared" si="19"/>
        <v>0</v>
      </c>
      <c r="AF68" s="389">
        <f t="shared" ref="AF68:AF99" si="98">IF(G68="центр",N68,0)</f>
        <v>0</v>
      </c>
      <c r="AG68" s="367">
        <f t="shared" ref="AG68:AG99" si="99">IF(G68="центр",P68,0)</f>
        <v>0</v>
      </c>
      <c r="AH68" s="367">
        <f t="shared" si="20"/>
        <v>0</v>
      </c>
      <c r="AI68" s="367">
        <f t="shared" ref="AI68:AI99" si="100">IF(G68="спальн район",N68,0)</f>
        <v>0</v>
      </c>
      <c r="AJ68" s="367">
        <f t="shared" ref="AJ68:AJ99" si="101">IF(G68="спальн район",P68,0)</f>
        <v>0</v>
      </c>
      <c r="AK68" s="372">
        <f t="shared" si="21"/>
        <v>0</v>
      </c>
      <c r="AL68" s="394">
        <f t="shared" si="22"/>
        <v>0</v>
      </c>
      <c r="AM68" s="395">
        <f t="shared" si="23"/>
        <v>0</v>
      </c>
      <c r="AN68" s="395">
        <f t="shared" si="24"/>
        <v>0</v>
      </c>
      <c r="AO68" s="394">
        <f t="shared" si="25"/>
        <v>0</v>
      </c>
      <c r="AP68" s="395">
        <f t="shared" si="26"/>
        <v>0</v>
      </c>
      <c r="AQ68" s="395">
        <f t="shared" si="27"/>
        <v>0</v>
      </c>
      <c r="AR68" s="394">
        <f t="shared" si="28"/>
        <v>0</v>
      </c>
      <c r="AS68" s="366">
        <f t="shared" si="29"/>
        <v>0</v>
      </c>
      <c r="AT68" s="366">
        <f t="shared" si="30"/>
        <v>0</v>
      </c>
      <c r="AU68" s="394">
        <f t="shared" si="31"/>
        <v>0</v>
      </c>
      <c r="AV68" s="395">
        <f t="shared" si="32"/>
        <v>0</v>
      </c>
      <c r="AW68" s="395">
        <f t="shared" si="33"/>
        <v>0</v>
      </c>
      <c r="AX68" s="394">
        <f t="shared" si="34"/>
        <v>0</v>
      </c>
      <c r="AY68" s="366">
        <f t="shared" si="35"/>
        <v>0</v>
      </c>
      <c r="AZ68" s="366">
        <f t="shared" si="36"/>
        <v>0</v>
      </c>
      <c r="BA68" s="394">
        <f t="shared" si="37"/>
        <v>0</v>
      </c>
      <c r="BB68" s="366">
        <f t="shared" si="85"/>
        <v>0</v>
      </c>
      <c r="BC68" s="366">
        <f t="shared" si="86"/>
        <v>0</v>
      </c>
      <c r="BD68" s="394">
        <f t="shared" si="82"/>
        <v>0</v>
      </c>
      <c r="BE68" s="366">
        <f t="shared" si="88"/>
        <v>0</v>
      </c>
      <c r="BF68" s="366">
        <f t="shared" si="89"/>
        <v>0</v>
      </c>
      <c r="BG68" s="394">
        <f t="shared" si="40"/>
        <v>0</v>
      </c>
      <c r="BH68" s="366">
        <f t="shared" si="91"/>
        <v>0</v>
      </c>
      <c r="BI68" s="366">
        <f t="shared" si="92"/>
        <v>0</v>
      </c>
      <c r="BJ68" s="394">
        <f t="shared" si="43"/>
        <v>0</v>
      </c>
      <c r="BK68" s="366">
        <f t="shared" si="44"/>
        <v>0</v>
      </c>
      <c r="BL68" s="366">
        <f t="shared" si="45"/>
        <v>0</v>
      </c>
      <c r="BM68" s="394">
        <f t="shared" si="46"/>
        <v>0</v>
      </c>
      <c r="BN68" s="366">
        <f t="shared" si="47"/>
        <v>0</v>
      </c>
      <c r="BO68" s="366">
        <f t="shared" si="48"/>
        <v>0</v>
      </c>
      <c r="BP68" s="394">
        <f t="shared" si="49"/>
        <v>0</v>
      </c>
      <c r="BQ68" s="366">
        <f t="shared" si="50"/>
        <v>0</v>
      </c>
      <c r="BR68" s="366">
        <f t="shared" si="51"/>
        <v>0</v>
      </c>
      <c r="BS68" s="394">
        <f t="shared" si="52"/>
        <v>0</v>
      </c>
      <c r="BT68" s="366">
        <f t="shared" si="53"/>
        <v>0</v>
      </c>
      <c r="BU68" s="366">
        <f t="shared" si="54"/>
        <v>0</v>
      </c>
      <c r="BV68" s="394">
        <f t="shared" si="55"/>
        <v>0</v>
      </c>
      <c r="BW68" s="366">
        <f t="shared" si="56"/>
        <v>0</v>
      </c>
      <c r="BX68" s="366">
        <f t="shared" si="57"/>
        <v>0</v>
      </c>
      <c r="BY68" s="394">
        <f t="shared" si="58"/>
        <v>0</v>
      </c>
      <c r="BZ68" s="366">
        <f t="shared" si="59"/>
        <v>0</v>
      </c>
      <c r="CA68" s="366">
        <f t="shared" si="60"/>
        <v>0</v>
      </c>
      <c r="CB68" s="394">
        <f t="shared" si="61"/>
        <v>0</v>
      </c>
      <c r="CC68" s="366">
        <f t="shared" si="62"/>
        <v>0</v>
      </c>
      <c r="CD68" s="366">
        <f t="shared" si="63"/>
        <v>0</v>
      </c>
      <c r="CE68" s="394">
        <f t="shared" si="64"/>
        <v>0</v>
      </c>
      <c r="CF68" s="366">
        <f t="shared" si="65"/>
        <v>0</v>
      </c>
      <c r="CG68" s="366">
        <f t="shared" si="66"/>
        <v>0</v>
      </c>
      <c r="CH68" s="394">
        <f t="shared" si="67"/>
        <v>0</v>
      </c>
      <c r="CI68" s="366">
        <f t="shared" si="68"/>
        <v>0</v>
      </c>
      <c r="CJ68" s="366">
        <f t="shared" si="69"/>
        <v>0</v>
      </c>
      <c r="CK68" s="394">
        <f t="shared" si="70"/>
        <v>0</v>
      </c>
      <c r="CL68" s="366">
        <f t="shared" si="71"/>
        <v>0</v>
      </c>
      <c r="CM68" s="366">
        <f t="shared" si="72"/>
        <v>0</v>
      </c>
      <c r="CN68" s="394">
        <f t="shared" si="73"/>
        <v>0</v>
      </c>
      <c r="CO68" s="366">
        <f t="shared" si="74"/>
        <v>0</v>
      </c>
      <c r="CP68" s="366">
        <f t="shared" si="75"/>
        <v>0</v>
      </c>
      <c r="CQ68" s="394">
        <f t="shared" si="76"/>
        <v>0</v>
      </c>
      <c r="CR68" s="366">
        <f t="shared" si="77"/>
        <v>0</v>
      </c>
      <c r="CS68" s="366">
        <f t="shared" si="78"/>
        <v>0</v>
      </c>
      <c r="CT68" s="394">
        <f t="shared" si="79"/>
        <v>0</v>
      </c>
      <c r="CU68" s="366">
        <f t="shared" si="80"/>
        <v>0</v>
      </c>
      <c r="CV68" s="366">
        <f t="shared" si="81"/>
        <v>0</v>
      </c>
      <c r="CW68" s="429"/>
      <c r="CX68" s="429"/>
      <c r="CY68" s="429"/>
      <c r="CZ68" s="429"/>
      <c r="DA68" s="429"/>
      <c r="DB68" s="429"/>
      <c r="DC68" s="429"/>
      <c r="DD68" s="429"/>
      <c r="DE68" s="429"/>
      <c r="DF68" s="429"/>
      <c r="DG68" s="429"/>
      <c r="DH68" s="429"/>
      <c r="DI68" s="429"/>
      <c r="DJ68" s="429"/>
      <c r="DK68" s="429"/>
      <c r="DL68" s="429"/>
      <c r="DM68" s="429"/>
      <c r="DN68" s="429"/>
      <c r="DO68" s="429"/>
      <c r="DP68" s="429"/>
      <c r="DQ68" s="429"/>
      <c r="DR68" s="429"/>
      <c r="DS68" s="429"/>
      <c r="DT68" s="429"/>
      <c r="DU68" s="429"/>
      <c r="DV68" s="429"/>
      <c r="DW68" s="429"/>
      <c r="DX68" s="429"/>
      <c r="DY68" s="429"/>
      <c r="DZ68" s="429"/>
      <c r="EA68" s="429"/>
      <c r="EB68" s="429"/>
      <c r="EC68" s="429"/>
      <c r="ED68" s="429"/>
      <c r="EE68" s="429"/>
      <c r="EF68" s="429"/>
      <c r="EG68" s="429"/>
      <c r="EH68" s="429"/>
      <c r="EI68" s="429"/>
      <c r="EJ68" s="429"/>
      <c r="EK68" s="429"/>
      <c r="EL68" s="429"/>
      <c r="EM68" s="429"/>
      <c r="EN68" s="429"/>
      <c r="EO68" s="429"/>
      <c r="EP68" s="429"/>
      <c r="EQ68" s="429"/>
      <c r="ER68" s="429"/>
      <c r="ES68" s="429"/>
      <c r="ET68" s="429"/>
      <c r="EU68" s="429"/>
    </row>
    <row r="69" spans="1:151" x14ac:dyDescent="0.3">
      <c r="A69" s="135" t="s">
        <v>137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394">
        <f t="shared" ref="Q69:Q132" si="102">IF(R69=0,0,1)</f>
        <v>0</v>
      </c>
      <c r="R69" s="395">
        <f t="shared" ref="R69:R132" si="103">IF(E69="устиновский",N69,0)</f>
        <v>0</v>
      </c>
      <c r="S69" s="395">
        <f t="shared" ref="S69:S132" si="104">IF(E69="устиновский",P69,0)</f>
        <v>0</v>
      </c>
      <c r="T69" s="394">
        <f t="shared" ref="T69:T132" si="105">IF(U69=0,0,1)</f>
        <v>0</v>
      </c>
      <c r="U69" s="395">
        <f t="shared" ref="U69:U132" si="106">IF(E69="октябрьский",N69,0)</f>
        <v>0</v>
      </c>
      <c r="V69" s="395">
        <f t="shared" ref="V69:V132" si="107">IF(E69="октябрьский",P69,0)</f>
        <v>0</v>
      </c>
      <c r="W69" s="394">
        <f t="shared" ref="W69:W132" si="108">IF(X69=0,0,1)</f>
        <v>0</v>
      </c>
      <c r="X69" s="396">
        <f t="shared" ref="X69:X132" si="109">IF(E69="индустриальный",N69,0)</f>
        <v>0</v>
      </c>
      <c r="Y69" s="396">
        <f t="shared" ref="Y69:Y132" si="110">IF(E69="индустриальный",P69,0)</f>
        <v>0</v>
      </c>
      <c r="Z69" s="394">
        <f t="shared" ref="Z69:Z132" si="111">IF(AA69=0,0,1)</f>
        <v>0</v>
      </c>
      <c r="AA69" s="396">
        <f t="shared" ref="AA69:AA132" si="112">IF(E69="первомайский",N69,0)</f>
        <v>0</v>
      </c>
      <c r="AB69" s="396">
        <f t="shared" ref="AB69:AB132" si="113">IF(E69="первомайский",P69,0)</f>
        <v>0</v>
      </c>
      <c r="AC69" s="394">
        <f t="shared" ref="AC69:AC132" si="114">IF(AD69=0,0,1)</f>
        <v>0</v>
      </c>
      <c r="AD69" s="396">
        <f t="shared" ref="AD69:AD132" si="115">IF(E69="ленинский",N69,0)</f>
        <v>0</v>
      </c>
      <c r="AE69" s="396">
        <f t="shared" ref="AE69:AE132" si="116">IF(E69="ленинский",P69,0)</f>
        <v>0</v>
      </c>
      <c r="AF69" s="389">
        <f t="shared" si="98"/>
        <v>0</v>
      </c>
      <c r="AG69" s="367">
        <f t="shared" si="99"/>
        <v>0</v>
      </c>
      <c r="AH69" s="367">
        <f t="shared" ref="AH69:AH124" si="117">IF(AF69=0,0,1)</f>
        <v>0</v>
      </c>
      <c r="AI69" s="367">
        <f t="shared" si="100"/>
        <v>0</v>
      </c>
      <c r="AJ69" s="367">
        <f t="shared" si="101"/>
        <v>0</v>
      </c>
      <c r="AK69" s="372">
        <f t="shared" ref="AK69:AK124" si="118">IF(AI69=0,0,1)</f>
        <v>0</v>
      </c>
      <c r="AL69" s="394">
        <f t="shared" ref="AL69:AL132" si="119">IF(AM69=0,0,1)</f>
        <v>0</v>
      </c>
      <c r="AM69" s="395">
        <f t="shared" ref="AM69:AM132" si="120">IF(L69="цоколь",N69,0)</f>
        <v>0</v>
      </c>
      <c r="AN69" s="395">
        <f t="shared" ref="AN69:AN132" si="121">IF(L69="цоколь",P69,0)</f>
        <v>0</v>
      </c>
      <c r="AO69" s="394">
        <f t="shared" ref="AO69:AO132" si="122">IF(AP69=0,0,1)</f>
        <v>0</v>
      </c>
      <c r="AP69" s="395">
        <f t="shared" ref="AP69:AP132" si="123">IF(L69="1 этаж",N69,0)</f>
        <v>0</v>
      </c>
      <c r="AQ69" s="395">
        <f t="shared" ref="AQ69:AQ132" si="124">IF(L69="1 этаж",P69,0)</f>
        <v>0</v>
      </c>
      <c r="AR69" s="394">
        <f t="shared" ref="AR69:AR132" si="125">IF(AS69=0,0,1)</f>
        <v>0</v>
      </c>
      <c r="AS69" s="366">
        <f t="shared" ref="AS69:AS132" si="126">IF(L69="2 этаж",N69,0)+IF(L69="3 этаж",N69,0)</f>
        <v>0</v>
      </c>
      <c r="AT69" s="366">
        <f t="shared" ref="AT69:AT132" si="127">IF(L69="2 этаж",P69,0)+IF(L69="3 этаж",P69,0)</f>
        <v>0</v>
      </c>
      <c r="AU69" s="394">
        <f t="shared" ref="AU69:AU132" si="128">IF(AV69=0,0,1)</f>
        <v>0</v>
      </c>
      <c r="AV69" s="395">
        <f t="shared" ref="AV69:AV132" si="129">IF(M69="1 линия",N69,0)</f>
        <v>0</v>
      </c>
      <c r="AW69" s="395">
        <f t="shared" ref="AW69:AW132" si="130">IF(M69="1 линия",P69,0)</f>
        <v>0</v>
      </c>
      <c r="AX69" s="394">
        <f t="shared" ref="AX69:AX132" si="131">IF(AY69=0,0,1)</f>
        <v>0</v>
      </c>
      <c r="AY69" s="366">
        <f t="shared" ref="AY69:AY132" si="132">IF(M69="внутри квартала",N69,0)</f>
        <v>0</v>
      </c>
      <c r="AZ69" s="366">
        <f t="shared" ref="AZ69:AZ132" si="133">IF(M69="внутри квартала",P69,0)</f>
        <v>0</v>
      </c>
      <c r="BA69" s="394">
        <f t="shared" ref="BA69:BA132" si="134">IF(BB69=0,0,1)</f>
        <v>0</v>
      </c>
      <c r="BB69" s="366">
        <f t="shared" si="85"/>
        <v>0</v>
      </c>
      <c r="BC69" s="366">
        <f t="shared" si="86"/>
        <v>0</v>
      </c>
      <c r="BD69" s="394">
        <f t="shared" si="82"/>
        <v>0</v>
      </c>
      <c r="BE69" s="366">
        <f t="shared" si="88"/>
        <v>0</v>
      </c>
      <c r="BF69" s="366">
        <f t="shared" si="89"/>
        <v>0</v>
      </c>
      <c r="BG69" s="394">
        <f t="shared" ref="BG69:BG132" si="135">IF(BH69=0,0,1)</f>
        <v>0</v>
      </c>
      <c r="BH69" s="366">
        <f t="shared" si="91"/>
        <v>0</v>
      </c>
      <c r="BI69" s="366">
        <f t="shared" si="92"/>
        <v>0</v>
      </c>
      <c r="BJ69" s="394">
        <f t="shared" ref="BJ69:BJ132" si="136">IF(BK69=0,0,1)</f>
        <v>0</v>
      </c>
      <c r="BK69" s="366">
        <f t="shared" ref="BK69:BK132" si="137">IF(F69="металлург",N69,0)</f>
        <v>0</v>
      </c>
      <c r="BL69" s="366">
        <f t="shared" ref="BL69:BL132" si="138">IF(F69="металлург",P69,0)</f>
        <v>0</v>
      </c>
      <c r="BM69" s="394">
        <f t="shared" ref="BM69:BM132" si="139">IF(BN69=0,0,1)</f>
        <v>0</v>
      </c>
      <c r="BN69" s="366">
        <f t="shared" ref="BN69:BN132" si="140">IF(F69="центр",N69,0)</f>
        <v>0</v>
      </c>
      <c r="BO69" s="366">
        <f t="shared" ref="BO69:BO132" si="141">IF(F69="центр",P69,0)</f>
        <v>0</v>
      </c>
      <c r="BP69" s="394">
        <f t="shared" ref="BP69:BP132" si="142">IF(BQ69=0,0,1)</f>
        <v>0</v>
      </c>
      <c r="BQ69" s="366">
        <f t="shared" ref="BQ69:BQ132" si="143">IF(F69="пеньки",N69,0)</f>
        <v>0</v>
      </c>
      <c r="BR69" s="366">
        <f t="shared" ref="BR69:BR132" si="144">IF(F69="пеньки",P69,0)</f>
        <v>0</v>
      </c>
      <c r="BS69" s="394">
        <f t="shared" ref="BS69:BS132" si="145">IF(BT69=0,0,1)</f>
        <v>0</v>
      </c>
      <c r="BT69" s="366">
        <f t="shared" ref="BT69:BT132" si="146">IF(F69="вост поселок",N69,0)</f>
        <v>0</v>
      </c>
      <c r="BU69" s="366">
        <f t="shared" ref="BU69:BU132" si="147">IF(F69="вост поселок",P69,0)</f>
        <v>0</v>
      </c>
      <c r="BV69" s="394">
        <f t="shared" ref="BV69:BV132" si="148">IF(BW69=0,0,1)</f>
        <v>0</v>
      </c>
      <c r="BW69" s="366">
        <f t="shared" ref="BW69:BW132" si="149">IF(F69="культбаза",N69,0)</f>
        <v>0</v>
      </c>
      <c r="BX69" s="366">
        <f t="shared" ref="BX69:BX132" si="150">IF(F69="культбаза",P69,0)</f>
        <v>0</v>
      </c>
      <c r="BY69" s="394">
        <f t="shared" ref="BY69:BY132" si="151">IF(BZ69=0,0,1)</f>
        <v>0</v>
      </c>
      <c r="BZ69" s="366">
        <f t="shared" ref="BZ69:BZ132" si="152">IF(F69="и закирова",N69,0)</f>
        <v>0</v>
      </c>
      <c r="CA69" s="366">
        <f t="shared" ref="CA69:CA132" si="153">IF(F69="и закирова",P69,0)</f>
        <v>0</v>
      </c>
      <c r="CB69" s="394">
        <f t="shared" ref="CB69:CB132" si="154">IF(CC69=0,0,1)</f>
        <v>0</v>
      </c>
      <c r="CC69" s="366">
        <f t="shared" ref="CC69:CC132" si="155">IF(F69="строитель",N69,0)</f>
        <v>0</v>
      </c>
      <c r="CD69" s="366">
        <f t="shared" ref="CD69:CD132" si="156">IF(F69="строитель",P69,0)</f>
        <v>0</v>
      </c>
      <c r="CE69" s="394">
        <f t="shared" ref="CE69:CE132" si="157">IF(CF69=0,0,1)</f>
        <v>0</v>
      </c>
      <c r="CF69" s="366">
        <f t="shared" ref="CF69:CF132" si="158">IF(I69="сдан",N69,0)</f>
        <v>0</v>
      </c>
      <c r="CG69" s="366">
        <f t="shared" ref="CG69:CG132" si="159">IF(I69="сдан",P69,0)</f>
        <v>0</v>
      </c>
      <c r="CH69" s="394">
        <f t="shared" ref="CH69:CH132" si="160">IF(CI69=0,0,1)</f>
        <v>0</v>
      </c>
      <c r="CI69" s="366">
        <f t="shared" ref="CI69:CI132" si="161">IF(I69=2019,N69,0)</f>
        <v>0</v>
      </c>
      <c r="CJ69" s="366">
        <f t="shared" ref="CJ69:CJ132" si="162">IF(I69=2019,P69,0)</f>
        <v>0</v>
      </c>
      <c r="CK69" s="394">
        <f t="shared" ref="CK69:CK132" si="163">IF(CL69=0,0,1)</f>
        <v>0</v>
      </c>
      <c r="CL69" s="366">
        <f t="shared" ref="CL69:CL132" si="164">IF(I69=2020,N69,0)</f>
        <v>0</v>
      </c>
      <c r="CM69" s="366">
        <f t="shared" ref="CM69:CM132" si="165">IF(I69=2020,P69,0)</f>
        <v>0</v>
      </c>
      <c r="CN69" s="394">
        <f t="shared" ref="CN69:CN132" si="166">IF(CO69=0,0,1)</f>
        <v>0</v>
      </c>
      <c r="CO69" s="366">
        <f t="shared" ref="CO69:CO132" si="167">IF(I69=2021,N69,0)</f>
        <v>0</v>
      </c>
      <c r="CP69" s="366">
        <f t="shared" ref="CP69:CP132" si="168">IF(I69=2021,P69,0)</f>
        <v>0</v>
      </c>
      <c r="CQ69" s="394">
        <f t="shared" ref="CQ69:CQ132" si="169">IF(CR69=0,0,1)</f>
        <v>0</v>
      </c>
      <c r="CR69" s="366">
        <f t="shared" ref="CR69:CR132" si="170">IF(I69=2022,N69,0)</f>
        <v>0</v>
      </c>
      <c r="CS69" s="366">
        <f t="shared" ref="CS69:CS132" si="171">IF(I69=2022,P69,0)</f>
        <v>0</v>
      </c>
      <c r="CT69" s="394">
        <f t="shared" ref="CT69:CT132" si="172">IF(CU69=0,0,1)</f>
        <v>0</v>
      </c>
      <c r="CU69" s="366">
        <f t="shared" ref="CU69:CU132" si="173">IF(I69=2023,N69,0)</f>
        <v>0</v>
      </c>
      <c r="CV69" s="366">
        <f t="shared" ref="CV69:CV132" si="174">IF(I69=2023,P69,0)</f>
        <v>0</v>
      </c>
      <c r="CW69" s="429"/>
      <c r="CX69" s="429"/>
      <c r="CY69" s="429"/>
      <c r="CZ69" s="429"/>
      <c r="DA69" s="429"/>
      <c r="DB69" s="429"/>
      <c r="DC69" s="429"/>
      <c r="DD69" s="429"/>
      <c r="DE69" s="429"/>
      <c r="DF69" s="429"/>
      <c r="DG69" s="429"/>
      <c r="DH69" s="429"/>
      <c r="DI69" s="429"/>
      <c r="DJ69" s="429"/>
      <c r="DK69" s="429"/>
      <c r="DL69" s="429"/>
      <c r="DM69" s="429"/>
      <c r="DN69" s="429"/>
      <c r="DO69" s="429"/>
      <c r="DP69" s="429"/>
      <c r="DQ69" s="429"/>
      <c r="DR69" s="429"/>
      <c r="DS69" s="429"/>
      <c r="DT69" s="429"/>
      <c r="DU69" s="429"/>
      <c r="DV69" s="429"/>
      <c r="DW69" s="429"/>
      <c r="DX69" s="429"/>
      <c r="DY69" s="429"/>
      <c r="DZ69" s="429"/>
      <c r="EA69" s="429"/>
      <c r="EB69" s="429"/>
      <c r="EC69" s="429"/>
      <c r="ED69" s="429"/>
      <c r="EE69" s="429"/>
      <c r="EF69" s="429"/>
      <c r="EG69" s="429"/>
      <c r="EH69" s="429"/>
      <c r="EI69" s="429"/>
      <c r="EJ69" s="429"/>
      <c r="EK69" s="429"/>
      <c r="EL69" s="429"/>
      <c r="EM69" s="429"/>
      <c r="EN69" s="429"/>
      <c r="EO69" s="429"/>
      <c r="EP69" s="429"/>
      <c r="EQ69" s="429"/>
      <c r="ER69" s="429"/>
      <c r="ES69" s="429"/>
      <c r="ET69" s="429"/>
      <c r="EU69" s="429"/>
    </row>
    <row r="70" spans="1:151" x14ac:dyDescent="0.3">
      <c r="A70" s="161">
        <v>1</v>
      </c>
      <c r="B70" s="162" t="s">
        <v>143</v>
      </c>
      <c r="C70" s="8" t="s">
        <v>60</v>
      </c>
      <c r="D70" s="8" t="s">
        <v>144</v>
      </c>
      <c r="E70" s="8" t="s">
        <v>102</v>
      </c>
      <c r="F70" s="8" t="s">
        <v>18</v>
      </c>
      <c r="G70" s="8" t="s">
        <v>18</v>
      </c>
      <c r="H70" s="8"/>
      <c r="I70" s="7" t="s">
        <v>62</v>
      </c>
      <c r="J70" s="6" t="s">
        <v>83</v>
      </c>
      <c r="K70" s="11" t="s">
        <v>138</v>
      </c>
      <c r="L70" s="12" t="s">
        <v>375</v>
      </c>
      <c r="M70" s="2" t="s">
        <v>392</v>
      </c>
      <c r="N70" s="26">
        <v>447.97</v>
      </c>
      <c r="O70" s="132">
        <f>P70/N70</f>
        <v>80005.357501618404</v>
      </c>
      <c r="P70" s="350">
        <v>35840000</v>
      </c>
      <c r="Q70" s="394">
        <f t="shared" si="102"/>
        <v>0</v>
      </c>
      <c r="R70" s="395">
        <f t="shared" si="103"/>
        <v>0</v>
      </c>
      <c r="S70" s="395">
        <f t="shared" si="104"/>
        <v>0</v>
      </c>
      <c r="T70" s="394">
        <f t="shared" si="105"/>
        <v>1</v>
      </c>
      <c r="U70" s="395">
        <f t="shared" si="106"/>
        <v>447.97</v>
      </c>
      <c r="V70" s="395">
        <f t="shared" si="107"/>
        <v>35840000</v>
      </c>
      <c r="W70" s="394">
        <f t="shared" si="108"/>
        <v>0</v>
      </c>
      <c r="X70" s="396">
        <f t="shared" si="109"/>
        <v>0</v>
      </c>
      <c r="Y70" s="396">
        <f t="shared" si="110"/>
        <v>0</v>
      </c>
      <c r="Z70" s="394">
        <f t="shared" si="111"/>
        <v>0</v>
      </c>
      <c r="AA70" s="396">
        <f t="shared" si="112"/>
        <v>0</v>
      </c>
      <c r="AB70" s="396">
        <f t="shared" si="113"/>
        <v>0</v>
      </c>
      <c r="AC70" s="394">
        <f t="shared" si="114"/>
        <v>0</v>
      </c>
      <c r="AD70" s="396">
        <f t="shared" si="115"/>
        <v>0</v>
      </c>
      <c r="AE70" s="396">
        <f t="shared" si="116"/>
        <v>0</v>
      </c>
      <c r="AF70" s="389">
        <f t="shared" si="98"/>
        <v>447.97</v>
      </c>
      <c r="AG70" s="367">
        <f t="shared" si="99"/>
        <v>35840000</v>
      </c>
      <c r="AH70" s="367">
        <f t="shared" si="117"/>
        <v>1</v>
      </c>
      <c r="AI70" s="367">
        <f t="shared" si="100"/>
        <v>0</v>
      </c>
      <c r="AJ70" s="367">
        <f t="shared" si="101"/>
        <v>0</v>
      </c>
      <c r="AK70" s="372">
        <f t="shared" si="118"/>
        <v>0</v>
      </c>
      <c r="AL70" s="394">
        <f t="shared" si="119"/>
        <v>0</v>
      </c>
      <c r="AM70" s="395">
        <f t="shared" si="120"/>
        <v>0</v>
      </c>
      <c r="AN70" s="395">
        <f t="shared" si="121"/>
        <v>0</v>
      </c>
      <c r="AO70" s="394">
        <f t="shared" si="122"/>
        <v>1</v>
      </c>
      <c r="AP70" s="395">
        <f t="shared" si="123"/>
        <v>447.97</v>
      </c>
      <c r="AQ70" s="395">
        <f t="shared" si="124"/>
        <v>35840000</v>
      </c>
      <c r="AR70" s="394">
        <f t="shared" si="125"/>
        <v>0</v>
      </c>
      <c r="AS70" s="366">
        <f t="shared" si="126"/>
        <v>0</v>
      </c>
      <c r="AT70" s="366">
        <f t="shared" si="127"/>
        <v>0</v>
      </c>
      <c r="AU70" s="394">
        <f t="shared" si="128"/>
        <v>0</v>
      </c>
      <c r="AV70" s="395">
        <f t="shared" si="129"/>
        <v>0</v>
      </c>
      <c r="AW70" s="395">
        <f t="shared" si="130"/>
        <v>0</v>
      </c>
      <c r="AX70" s="394">
        <f t="shared" si="131"/>
        <v>1</v>
      </c>
      <c r="AY70" s="366">
        <f t="shared" si="132"/>
        <v>447.97</v>
      </c>
      <c r="AZ70" s="366">
        <f t="shared" si="133"/>
        <v>35840000</v>
      </c>
      <c r="BA70" s="394">
        <f t="shared" si="134"/>
        <v>0</v>
      </c>
      <c r="BB70" s="366">
        <f t="shared" si="85"/>
        <v>0</v>
      </c>
      <c r="BC70" s="366">
        <f t="shared" si="86"/>
        <v>0</v>
      </c>
      <c r="BD70" s="394">
        <f t="shared" ref="BD70:BD133" si="175">IF(BE70=0,0,1)</f>
        <v>0</v>
      </c>
      <c r="BE70" s="366">
        <f t="shared" si="88"/>
        <v>0</v>
      </c>
      <c r="BF70" s="366">
        <f t="shared" si="89"/>
        <v>0</v>
      </c>
      <c r="BG70" s="394">
        <f t="shared" si="135"/>
        <v>0</v>
      </c>
      <c r="BH70" s="366">
        <f t="shared" si="91"/>
        <v>0</v>
      </c>
      <c r="BI70" s="366">
        <f t="shared" si="92"/>
        <v>0</v>
      </c>
      <c r="BJ70" s="394">
        <f t="shared" si="136"/>
        <v>0</v>
      </c>
      <c r="BK70" s="366">
        <f t="shared" si="137"/>
        <v>0</v>
      </c>
      <c r="BL70" s="366">
        <f t="shared" si="138"/>
        <v>0</v>
      </c>
      <c r="BM70" s="394">
        <f t="shared" si="139"/>
        <v>1</v>
      </c>
      <c r="BN70" s="366">
        <f t="shared" si="140"/>
        <v>447.97</v>
      </c>
      <c r="BO70" s="366">
        <f t="shared" si="141"/>
        <v>35840000</v>
      </c>
      <c r="BP70" s="394">
        <f t="shared" si="142"/>
        <v>0</v>
      </c>
      <c r="BQ70" s="366">
        <f t="shared" si="143"/>
        <v>0</v>
      </c>
      <c r="BR70" s="366">
        <f t="shared" si="144"/>
        <v>0</v>
      </c>
      <c r="BS70" s="394">
        <f t="shared" si="145"/>
        <v>0</v>
      </c>
      <c r="BT70" s="366">
        <f t="shared" si="146"/>
        <v>0</v>
      </c>
      <c r="BU70" s="366">
        <f t="shared" si="147"/>
        <v>0</v>
      </c>
      <c r="BV70" s="394">
        <f t="shared" si="148"/>
        <v>0</v>
      </c>
      <c r="BW70" s="366">
        <f t="shared" si="149"/>
        <v>0</v>
      </c>
      <c r="BX70" s="366">
        <f t="shared" si="150"/>
        <v>0</v>
      </c>
      <c r="BY70" s="394">
        <f t="shared" si="151"/>
        <v>0</v>
      </c>
      <c r="BZ70" s="366">
        <f t="shared" si="152"/>
        <v>0</v>
      </c>
      <c r="CA70" s="366">
        <f t="shared" si="153"/>
        <v>0</v>
      </c>
      <c r="CB70" s="394">
        <f t="shared" si="154"/>
        <v>0</v>
      </c>
      <c r="CC70" s="366">
        <f t="shared" si="155"/>
        <v>0</v>
      </c>
      <c r="CD70" s="366">
        <f t="shared" si="156"/>
        <v>0</v>
      </c>
      <c r="CE70" s="394">
        <f t="shared" si="157"/>
        <v>1</v>
      </c>
      <c r="CF70" s="366">
        <f t="shared" si="158"/>
        <v>447.97</v>
      </c>
      <c r="CG70" s="366">
        <f t="shared" si="159"/>
        <v>35840000</v>
      </c>
      <c r="CH70" s="394">
        <f t="shared" si="160"/>
        <v>0</v>
      </c>
      <c r="CI70" s="366">
        <f t="shared" si="161"/>
        <v>0</v>
      </c>
      <c r="CJ70" s="366">
        <f t="shared" si="162"/>
        <v>0</v>
      </c>
      <c r="CK70" s="394">
        <f t="shared" si="163"/>
        <v>0</v>
      </c>
      <c r="CL70" s="366">
        <f t="shared" si="164"/>
        <v>0</v>
      </c>
      <c r="CM70" s="366">
        <f t="shared" si="165"/>
        <v>0</v>
      </c>
      <c r="CN70" s="394">
        <f t="shared" si="166"/>
        <v>0</v>
      </c>
      <c r="CO70" s="366">
        <f t="shared" si="167"/>
        <v>0</v>
      </c>
      <c r="CP70" s="366">
        <f t="shared" si="168"/>
        <v>0</v>
      </c>
      <c r="CQ70" s="394">
        <f t="shared" si="169"/>
        <v>0</v>
      </c>
      <c r="CR70" s="366">
        <f t="shared" si="170"/>
        <v>0</v>
      </c>
      <c r="CS70" s="366">
        <f t="shared" si="171"/>
        <v>0</v>
      </c>
      <c r="CT70" s="394">
        <f t="shared" si="172"/>
        <v>0</v>
      </c>
      <c r="CU70" s="366">
        <f t="shared" si="173"/>
        <v>0</v>
      </c>
      <c r="CV70" s="366">
        <f t="shared" si="174"/>
        <v>0</v>
      </c>
      <c r="CW70" s="429"/>
      <c r="CX70" s="429"/>
      <c r="CY70" s="429"/>
      <c r="CZ70" s="429"/>
      <c r="DA70" s="429"/>
      <c r="DB70" s="429"/>
      <c r="DC70" s="429"/>
      <c r="DD70" s="429"/>
      <c r="DE70" s="429"/>
      <c r="DF70" s="429"/>
      <c r="DG70" s="429"/>
      <c r="DH70" s="429"/>
      <c r="DI70" s="429"/>
      <c r="DJ70" s="429"/>
      <c r="DK70" s="429"/>
      <c r="DL70" s="429"/>
      <c r="DM70" s="429"/>
      <c r="DN70" s="429"/>
      <c r="DO70" s="429"/>
      <c r="DP70" s="429"/>
      <c r="DQ70" s="429"/>
      <c r="DR70" s="429"/>
      <c r="DS70" s="429"/>
      <c r="DT70" s="429"/>
      <c r="DU70" s="429"/>
      <c r="DV70" s="429"/>
      <c r="DW70" s="429"/>
      <c r="DX70" s="429"/>
      <c r="DY70" s="429"/>
      <c r="DZ70" s="429"/>
      <c r="EA70" s="429"/>
      <c r="EB70" s="429"/>
      <c r="EC70" s="429"/>
      <c r="ED70" s="429"/>
      <c r="EE70" s="429"/>
      <c r="EF70" s="429"/>
      <c r="EG70" s="429"/>
      <c r="EH70" s="429"/>
      <c r="EI70" s="429"/>
      <c r="EJ70" s="429"/>
      <c r="EK70" s="429"/>
      <c r="EL70" s="429"/>
      <c r="EM70" s="429"/>
      <c r="EN70" s="429"/>
      <c r="EO70" s="429"/>
      <c r="EP70" s="429"/>
      <c r="EQ70" s="429"/>
      <c r="ER70" s="429"/>
      <c r="ES70" s="429"/>
      <c r="ET70" s="429"/>
      <c r="EU70" s="429"/>
    </row>
    <row r="71" spans="1:151" x14ac:dyDescent="0.3">
      <c r="A71" s="161">
        <v>2</v>
      </c>
      <c r="B71" s="162" t="s">
        <v>143</v>
      </c>
      <c r="C71" s="8" t="s">
        <v>60</v>
      </c>
      <c r="D71" s="8" t="s">
        <v>144</v>
      </c>
      <c r="E71" s="8" t="s">
        <v>102</v>
      </c>
      <c r="F71" s="8" t="s">
        <v>18</v>
      </c>
      <c r="G71" s="8" t="s">
        <v>18</v>
      </c>
      <c r="H71" s="8"/>
      <c r="I71" s="7" t="s">
        <v>62</v>
      </c>
      <c r="J71" s="22" t="s">
        <v>84</v>
      </c>
      <c r="K71" s="11"/>
      <c r="L71" s="12" t="s">
        <v>375</v>
      </c>
      <c r="M71" s="11" t="s">
        <v>17</v>
      </c>
      <c r="N71" s="26">
        <v>150.68</v>
      </c>
      <c r="O71" s="132">
        <f t="shared" ref="O71:O82" si="176">P71/N71</f>
        <v>95002.654632333419</v>
      </c>
      <c r="P71" s="350">
        <v>14315000</v>
      </c>
      <c r="Q71" s="394">
        <f t="shared" si="102"/>
        <v>0</v>
      </c>
      <c r="R71" s="395">
        <f t="shared" si="103"/>
        <v>0</v>
      </c>
      <c r="S71" s="395">
        <f t="shared" si="104"/>
        <v>0</v>
      </c>
      <c r="T71" s="394">
        <f t="shared" si="105"/>
        <v>1</v>
      </c>
      <c r="U71" s="395">
        <f t="shared" si="106"/>
        <v>150.68</v>
      </c>
      <c r="V71" s="395">
        <f t="shared" si="107"/>
        <v>14315000</v>
      </c>
      <c r="W71" s="394">
        <f t="shared" si="108"/>
        <v>0</v>
      </c>
      <c r="X71" s="396">
        <f t="shared" si="109"/>
        <v>0</v>
      </c>
      <c r="Y71" s="396">
        <f t="shared" si="110"/>
        <v>0</v>
      </c>
      <c r="Z71" s="394">
        <f t="shared" si="111"/>
        <v>0</v>
      </c>
      <c r="AA71" s="396">
        <f t="shared" si="112"/>
        <v>0</v>
      </c>
      <c r="AB71" s="396">
        <f t="shared" si="113"/>
        <v>0</v>
      </c>
      <c r="AC71" s="394">
        <f t="shared" si="114"/>
        <v>0</v>
      </c>
      <c r="AD71" s="396">
        <f t="shared" si="115"/>
        <v>0</v>
      </c>
      <c r="AE71" s="396">
        <f t="shared" si="116"/>
        <v>0</v>
      </c>
      <c r="AF71" s="389">
        <f t="shared" si="98"/>
        <v>150.68</v>
      </c>
      <c r="AG71" s="367">
        <f t="shared" si="99"/>
        <v>14315000</v>
      </c>
      <c r="AH71" s="367">
        <f t="shared" si="117"/>
        <v>1</v>
      </c>
      <c r="AI71" s="367">
        <f t="shared" si="100"/>
        <v>0</v>
      </c>
      <c r="AJ71" s="367">
        <f t="shared" si="101"/>
        <v>0</v>
      </c>
      <c r="AK71" s="372">
        <f t="shared" si="118"/>
        <v>0</v>
      </c>
      <c r="AL71" s="394">
        <f t="shared" si="119"/>
        <v>0</v>
      </c>
      <c r="AM71" s="395">
        <f t="shared" si="120"/>
        <v>0</v>
      </c>
      <c r="AN71" s="395">
        <f t="shared" si="121"/>
        <v>0</v>
      </c>
      <c r="AO71" s="394">
        <f t="shared" si="122"/>
        <v>1</v>
      </c>
      <c r="AP71" s="395">
        <f t="shared" si="123"/>
        <v>150.68</v>
      </c>
      <c r="AQ71" s="395">
        <f t="shared" si="124"/>
        <v>14315000</v>
      </c>
      <c r="AR71" s="394">
        <f t="shared" si="125"/>
        <v>0</v>
      </c>
      <c r="AS71" s="366">
        <f t="shared" si="126"/>
        <v>0</v>
      </c>
      <c r="AT71" s="366">
        <f t="shared" si="127"/>
        <v>0</v>
      </c>
      <c r="AU71" s="394">
        <f t="shared" si="128"/>
        <v>1</v>
      </c>
      <c r="AV71" s="395">
        <f t="shared" si="129"/>
        <v>150.68</v>
      </c>
      <c r="AW71" s="395">
        <f t="shared" si="130"/>
        <v>14315000</v>
      </c>
      <c r="AX71" s="394">
        <f t="shared" si="131"/>
        <v>0</v>
      </c>
      <c r="AY71" s="366">
        <f t="shared" si="132"/>
        <v>0</v>
      </c>
      <c r="AZ71" s="366">
        <f t="shared" si="133"/>
        <v>0</v>
      </c>
      <c r="BA71" s="394">
        <f t="shared" si="134"/>
        <v>0</v>
      </c>
      <c r="BB71" s="366">
        <f t="shared" ref="BB71:BB134" si="177">IF(F71="соцгород",N71,0)</f>
        <v>0</v>
      </c>
      <c r="BC71" s="366">
        <f t="shared" ref="BC71:BC134" si="178">IF(F71="соцгород",P71,0)</f>
        <v>0</v>
      </c>
      <c r="BD71" s="394">
        <f t="shared" si="175"/>
        <v>0</v>
      </c>
      <c r="BE71" s="366">
        <f t="shared" si="88"/>
        <v>0</v>
      </c>
      <c r="BF71" s="366">
        <f t="shared" si="89"/>
        <v>0</v>
      </c>
      <c r="BG71" s="394">
        <f t="shared" si="135"/>
        <v>0</v>
      </c>
      <c r="BH71" s="366">
        <f t="shared" si="91"/>
        <v>0</v>
      </c>
      <c r="BI71" s="366">
        <f t="shared" si="92"/>
        <v>0</v>
      </c>
      <c r="BJ71" s="394">
        <f t="shared" si="136"/>
        <v>0</v>
      </c>
      <c r="BK71" s="366">
        <f t="shared" si="137"/>
        <v>0</v>
      </c>
      <c r="BL71" s="366">
        <f t="shared" si="138"/>
        <v>0</v>
      </c>
      <c r="BM71" s="394">
        <f t="shared" si="139"/>
        <v>1</v>
      </c>
      <c r="BN71" s="366">
        <f t="shared" si="140"/>
        <v>150.68</v>
      </c>
      <c r="BO71" s="366">
        <f t="shared" si="141"/>
        <v>14315000</v>
      </c>
      <c r="BP71" s="394">
        <f t="shared" si="142"/>
        <v>0</v>
      </c>
      <c r="BQ71" s="366">
        <f t="shared" si="143"/>
        <v>0</v>
      </c>
      <c r="BR71" s="366">
        <f t="shared" si="144"/>
        <v>0</v>
      </c>
      <c r="BS71" s="394">
        <f t="shared" si="145"/>
        <v>0</v>
      </c>
      <c r="BT71" s="366">
        <f t="shared" si="146"/>
        <v>0</v>
      </c>
      <c r="BU71" s="366">
        <f t="shared" si="147"/>
        <v>0</v>
      </c>
      <c r="BV71" s="394">
        <f t="shared" si="148"/>
        <v>0</v>
      </c>
      <c r="BW71" s="366">
        <f t="shared" si="149"/>
        <v>0</v>
      </c>
      <c r="BX71" s="366">
        <f t="shared" si="150"/>
        <v>0</v>
      </c>
      <c r="BY71" s="394">
        <f t="shared" si="151"/>
        <v>0</v>
      </c>
      <c r="BZ71" s="366">
        <f t="shared" si="152"/>
        <v>0</v>
      </c>
      <c r="CA71" s="366">
        <f t="shared" si="153"/>
        <v>0</v>
      </c>
      <c r="CB71" s="394">
        <f t="shared" si="154"/>
        <v>0</v>
      </c>
      <c r="CC71" s="366">
        <f t="shared" si="155"/>
        <v>0</v>
      </c>
      <c r="CD71" s="366">
        <f t="shared" si="156"/>
        <v>0</v>
      </c>
      <c r="CE71" s="394">
        <f t="shared" si="157"/>
        <v>1</v>
      </c>
      <c r="CF71" s="366">
        <f t="shared" si="158"/>
        <v>150.68</v>
      </c>
      <c r="CG71" s="366">
        <f t="shared" si="159"/>
        <v>14315000</v>
      </c>
      <c r="CH71" s="394">
        <f t="shared" si="160"/>
        <v>0</v>
      </c>
      <c r="CI71" s="366">
        <f t="shared" si="161"/>
        <v>0</v>
      </c>
      <c r="CJ71" s="366">
        <f t="shared" si="162"/>
        <v>0</v>
      </c>
      <c r="CK71" s="394">
        <f t="shared" si="163"/>
        <v>0</v>
      </c>
      <c r="CL71" s="366">
        <f t="shared" si="164"/>
        <v>0</v>
      </c>
      <c r="CM71" s="366">
        <f t="shared" si="165"/>
        <v>0</v>
      </c>
      <c r="CN71" s="394">
        <f t="shared" si="166"/>
        <v>0</v>
      </c>
      <c r="CO71" s="366">
        <f t="shared" si="167"/>
        <v>0</v>
      </c>
      <c r="CP71" s="366">
        <f t="shared" si="168"/>
        <v>0</v>
      </c>
      <c r="CQ71" s="394">
        <f t="shared" si="169"/>
        <v>0</v>
      </c>
      <c r="CR71" s="366">
        <f t="shared" si="170"/>
        <v>0</v>
      </c>
      <c r="CS71" s="366">
        <f t="shared" si="171"/>
        <v>0</v>
      </c>
      <c r="CT71" s="394">
        <f t="shared" si="172"/>
        <v>0</v>
      </c>
      <c r="CU71" s="366">
        <f t="shared" si="173"/>
        <v>0</v>
      </c>
      <c r="CV71" s="366">
        <f t="shared" si="174"/>
        <v>0</v>
      </c>
      <c r="CW71" s="429"/>
      <c r="CX71" s="429"/>
      <c r="CY71" s="429"/>
      <c r="CZ71" s="429"/>
      <c r="DA71" s="429"/>
      <c r="DB71" s="429"/>
      <c r="DC71" s="429"/>
      <c r="DD71" s="429"/>
      <c r="DE71" s="429"/>
      <c r="DF71" s="429"/>
      <c r="DG71" s="429"/>
      <c r="DH71" s="429"/>
      <c r="DI71" s="429"/>
      <c r="DJ71" s="429"/>
      <c r="DK71" s="429"/>
      <c r="DL71" s="429"/>
      <c r="DM71" s="429"/>
      <c r="DN71" s="429"/>
      <c r="DO71" s="429"/>
      <c r="DP71" s="429"/>
      <c r="DQ71" s="429"/>
      <c r="DR71" s="429"/>
      <c r="DS71" s="429"/>
      <c r="DT71" s="429"/>
      <c r="DU71" s="429"/>
      <c r="DV71" s="429"/>
      <c r="DW71" s="429"/>
      <c r="DX71" s="429"/>
      <c r="DY71" s="429"/>
      <c r="DZ71" s="429"/>
      <c r="EA71" s="429"/>
      <c r="EB71" s="429"/>
      <c r="EC71" s="429"/>
      <c r="ED71" s="429"/>
      <c r="EE71" s="429"/>
      <c r="EF71" s="429"/>
      <c r="EG71" s="429"/>
      <c r="EH71" s="429"/>
      <c r="EI71" s="429"/>
      <c r="EJ71" s="429"/>
      <c r="EK71" s="429"/>
      <c r="EL71" s="429"/>
      <c r="EM71" s="429"/>
      <c r="EN71" s="429"/>
      <c r="EO71" s="429"/>
      <c r="EP71" s="429"/>
      <c r="EQ71" s="429"/>
      <c r="ER71" s="429"/>
      <c r="ES71" s="429"/>
      <c r="ET71" s="429"/>
      <c r="EU71" s="429"/>
    </row>
    <row r="72" spans="1:151" x14ac:dyDescent="0.3">
      <c r="A72" s="161">
        <v>3</v>
      </c>
      <c r="B72" s="162" t="s">
        <v>143</v>
      </c>
      <c r="C72" s="8" t="s">
        <v>60</v>
      </c>
      <c r="D72" s="8" t="s">
        <v>144</v>
      </c>
      <c r="E72" s="8" t="s">
        <v>102</v>
      </c>
      <c r="F72" s="8" t="s">
        <v>18</v>
      </c>
      <c r="G72" s="8" t="s">
        <v>18</v>
      </c>
      <c r="H72" s="8"/>
      <c r="I72" s="7" t="s">
        <v>62</v>
      </c>
      <c r="J72" s="6" t="s">
        <v>83</v>
      </c>
      <c r="K72" s="11" t="s">
        <v>139</v>
      </c>
      <c r="L72" s="12" t="s">
        <v>375</v>
      </c>
      <c r="M72" s="2" t="s">
        <v>392</v>
      </c>
      <c r="N72" s="26">
        <v>320.37</v>
      </c>
      <c r="O72" s="132">
        <f t="shared" si="176"/>
        <v>75000.780347722946</v>
      </c>
      <c r="P72" s="350">
        <v>24028000</v>
      </c>
      <c r="Q72" s="394">
        <f t="shared" si="102"/>
        <v>0</v>
      </c>
      <c r="R72" s="395">
        <f t="shared" si="103"/>
        <v>0</v>
      </c>
      <c r="S72" s="395">
        <f t="shared" si="104"/>
        <v>0</v>
      </c>
      <c r="T72" s="394">
        <f t="shared" si="105"/>
        <v>1</v>
      </c>
      <c r="U72" s="395">
        <f t="shared" si="106"/>
        <v>320.37</v>
      </c>
      <c r="V72" s="395">
        <f t="shared" si="107"/>
        <v>24028000</v>
      </c>
      <c r="W72" s="394">
        <f t="shared" si="108"/>
        <v>0</v>
      </c>
      <c r="X72" s="396">
        <f t="shared" si="109"/>
        <v>0</v>
      </c>
      <c r="Y72" s="396">
        <f t="shared" si="110"/>
        <v>0</v>
      </c>
      <c r="Z72" s="394">
        <f t="shared" si="111"/>
        <v>0</v>
      </c>
      <c r="AA72" s="396">
        <f t="shared" si="112"/>
        <v>0</v>
      </c>
      <c r="AB72" s="396">
        <f t="shared" si="113"/>
        <v>0</v>
      </c>
      <c r="AC72" s="394">
        <f t="shared" si="114"/>
        <v>0</v>
      </c>
      <c r="AD72" s="396">
        <f t="shared" si="115"/>
        <v>0</v>
      </c>
      <c r="AE72" s="396">
        <f t="shared" si="116"/>
        <v>0</v>
      </c>
      <c r="AF72" s="389">
        <f t="shared" si="98"/>
        <v>320.37</v>
      </c>
      <c r="AG72" s="367">
        <f t="shared" si="99"/>
        <v>24028000</v>
      </c>
      <c r="AH72" s="367">
        <f t="shared" si="117"/>
        <v>1</v>
      </c>
      <c r="AI72" s="367">
        <f t="shared" si="100"/>
        <v>0</v>
      </c>
      <c r="AJ72" s="367">
        <f t="shared" si="101"/>
        <v>0</v>
      </c>
      <c r="AK72" s="372">
        <f t="shared" si="118"/>
        <v>0</v>
      </c>
      <c r="AL72" s="394">
        <f t="shared" si="119"/>
        <v>0</v>
      </c>
      <c r="AM72" s="395">
        <f t="shared" si="120"/>
        <v>0</v>
      </c>
      <c r="AN72" s="395">
        <f t="shared" si="121"/>
        <v>0</v>
      </c>
      <c r="AO72" s="394">
        <f t="shared" si="122"/>
        <v>1</v>
      </c>
      <c r="AP72" s="395">
        <f t="shared" si="123"/>
        <v>320.37</v>
      </c>
      <c r="AQ72" s="395">
        <f t="shared" si="124"/>
        <v>24028000</v>
      </c>
      <c r="AR72" s="394">
        <f t="shared" si="125"/>
        <v>0</v>
      </c>
      <c r="AS72" s="366">
        <f t="shared" si="126"/>
        <v>0</v>
      </c>
      <c r="AT72" s="366">
        <f t="shared" si="127"/>
        <v>0</v>
      </c>
      <c r="AU72" s="394">
        <f t="shared" si="128"/>
        <v>0</v>
      </c>
      <c r="AV72" s="395">
        <f t="shared" si="129"/>
        <v>0</v>
      </c>
      <c r="AW72" s="395">
        <f t="shared" si="130"/>
        <v>0</v>
      </c>
      <c r="AX72" s="394">
        <f t="shared" si="131"/>
        <v>1</v>
      </c>
      <c r="AY72" s="366">
        <f t="shared" si="132"/>
        <v>320.37</v>
      </c>
      <c r="AZ72" s="366">
        <f t="shared" si="133"/>
        <v>24028000</v>
      </c>
      <c r="BA72" s="394">
        <f t="shared" si="134"/>
        <v>0</v>
      </c>
      <c r="BB72" s="366">
        <f t="shared" si="177"/>
        <v>0</v>
      </c>
      <c r="BC72" s="366">
        <f t="shared" si="178"/>
        <v>0</v>
      </c>
      <c r="BD72" s="394">
        <f t="shared" si="175"/>
        <v>0</v>
      </c>
      <c r="BE72" s="366">
        <f t="shared" si="88"/>
        <v>0</v>
      </c>
      <c r="BF72" s="366">
        <f t="shared" si="89"/>
        <v>0</v>
      </c>
      <c r="BG72" s="394">
        <f t="shared" si="135"/>
        <v>0</v>
      </c>
      <c r="BH72" s="366">
        <f t="shared" si="91"/>
        <v>0</v>
      </c>
      <c r="BI72" s="366">
        <f t="shared" si="92"/>
        <v>0</v>
      </c>
      <c r="BJ72" s="394">
        <f t="shared" si="136"/>
        <v>0</v>
      </c>
      <c r="BK72" s="366">
        <f t="shared" si="137"/>
        <v>0</v>
      </c>
      <c r="BL72" s="366">
        <f t="shared" si="138"/>
        <v>0</v>
      </c>
      <c r="BM72" s="394">
        <f t="shared" si="139"/>
        <v>1</v>
      </c>
      <c r="BN72" s="366">
        <f t="shared" si="140"/>
        <v>320.37</v>
      </c>
      <c r="BO72" s="366">
        <f t="shared" si="141"/>
        <v>24028000</v>
      </c>
      <c r="BP72" s="394">
        <f t="shared" si="142"/>
        <v>0</v>
      </c>
      <c r="BQ72" s="366">
        <f t="shared" si="143"/>
        <v>0</v>
      </c>
      <c r="BR72" s="366">
        <f t="shared" si="144"/>
        <v>0</v>
      </c>
      <c r="BS72" s="394">
        <f t="shared" si="145"/>
        <v>0</v>
      </c>
      <c r="BT72" s="366">
        <f t="shared" si="146"/>
        <v>0</v>
      </c>
      <c r="BU72" s="366">
        <f t="shared" si="147"/>
        <v>0</v>
      </c>
      <c r="BV72" s="394">
        <f t="shared" si="148"/>
        <v>0</v>
      </c>
      <c r="BW72" s="366">
        <f t="shared" si="149"/>
        <v>0</v>
      </c>
      <c r="BX72" s="366">
        <f t="shared" si="150"/>
        <v>0</v>
      </c>
      <c r="BY72" s="394">
        <f t="shared" si="151"/>
        <v>0</v>
      </c>
      <c r="BZ72" s="366">
        <f t="shared" si="152"/>
        <v>0</v>
      </c>
      <c r="CA72" s="366">
        <f t="shared" si="153"/>
        <v>0</v>
      </c>
      <c r="CB72" s="394">
        <f t="shared" si="154"/>
        <v>0</v>
      </c>
      <c r="CC72" s="366">
        <f t="shared" si="155"/>
        <v>0</v>
      </c>
      <c r="CD72" s="366">
        <f t="shared" si="156"/>
        <v>0</v>
      </c>
      <c r="CE72" s="394">
        <f t="shared" si="157"/>
        <v>1</v>
      </c>
      <c r="CF72" s="366">
        <f t="shared" si="158"/>
        <v>320.37</v>
      </c>
      <c r="CG72" s="366">
        <f t="shared" si="159"/>
        <v>24028000</v>
      </c>
      <c r="CH72" s="394">
        <f t="shared" si="160"/>
        <v>0</v>
      </c>
      <c r="CI72" s="366">
        <f t="shared" si="161"/>
        <v>0</v>
      </c>
      <c r="CJ72" s="366">
        <f t="shared" si="162"/>
        <v>0</v>
      </c>
      <c r="CK72" s="394">
        <f t="shared" si="163"/>
        <v>0</v>
      </c>
      <c r="CL72" s="366">
        <f t="shared" si="164"/>
        <v>0</v>
      </c>
      <c r="CM72" s="366">
        <f t="shared" si="165"/>
        <v>0</v>
      </c>
      <c r="CN72" s="394">
        <f t="shared" si="166"/>
        <v>0</v>
      </c>
      <c r="CO72" s="366">
        <f t="shared" si="167"/>
        <v>0</v>
      </c>
      <c r="CP72" s="366">
        <f t="shared" si="168"/>
        <v>0</v>
      </c>
      <c r="CQ72" s="394">
        <f t="shared" si="169"/>
        <v>0</v>
      </c>
      <c r="CR72" s="366">
        <f t="shared" si="170"/>
        <v>0</v>
      </c>
      <c r="CS72" s="366">
        <f t="shared" si="171"/>
        <v>0</v>
      </c>
      <c r="CT72" s="394">
        <f t="shared" si="172"/>
        <v>0</v>
      </c>
      <c r="CU72" s="366">
        <f t="shared" si="173"/>
        <v>0</v>
      </c>
      <c r="CV72" s="366">
        <f t="shared" si="174"/>
        <v>0</v>
      </c>
      <c r="CW72" s="429"/>
      <c r="CX72" s="429"/>
      <c r="CY72" s="429"/>
      <c r="CZ72" s="429"/>
      <c r="DA72" s="429"/>
      <c r="DB72" s="429"/>
      <c r="DC72" s="429"/>
      <c r="DD72" s="429"/>
      <c r="DE72" s="429"/>
      <c r="DF72" s="429"/>
      <c r="DG72" s="429"/>
      <c r="DH72" s="429"/>
      <c r="DI72" s="429"/>
      <c r="DJ72" s="429"/>
      <c r="DK72" s="429"/>
      <c r="DL72" s="429"/>
      <c r="DM72" s="429"/>
      <c r="DN72" s="429"/>
      <c r="DO72" s="429"/>
      <c r="DP72" s="429"/>
      <c r="DQ72" s="429"/>
      <c r="DR72" s="429"/>
      <c r="DS72" s="429"/>
      <c r="DT72" s="429"/>
      <c r="DU72" s="429"/>
      <c r="DV72" s="429"/>
      <c r="DW72" s="429"/>
      <c r="DX72" s="429"/>
      <c r="DY72" s="429"/>
      <c r="DZ72" s="429"/>
      <c r="EA72" s="429"/>
      <c r="EB72" s="429"/>
      <c r="EC72" s="429"/>
      <c r="ED72" s="429"/>
      <c r="EE72" s="429"/>
      <c r="EF72" s="429"/>
      <c r="EG72" s="429"/>
      <c r="EH72" s="429"/>
      <c r="EI72" s="429"/>
      <c r="EJ72" s="429"/>
      <c r="EK72" s="429"/>
      <c r="EL72" s="429"/>
      <c r="EM72" s="429"/>
      <c r="EN72" s="429"/>
      <c r="EO72" s="429"/>
      <c r="EP72" s="429"/>
      <c r="EQ72" s="429"/>
      <c r="ER72" s="429"/>
      <c r="ES72" s="429"/>
      <c r="ET72" s="429"/>
      <c r="EU72" s="429"/>
    </row>
    <row r="73" spans="1:151" x14ac:dyDescent="0.3">
      <c r="A73" s="161">
        <v>4</v>
      </c>
      <c r="B73" s="162" t="s">
        <v>143</v>
      </c>
      <c r="C73" s="8" t="s">
        <v>60</v>
      </c>
      <c r="D73" s="8" t="s">
        <v>144</v>
      </c>
      <c r="E73" s="8" t="s">
        <v>102</v>
      </c>
      <c r="F73" s="8" t="s">
        <v>18</v>
      </c>
      <c r="G73" s="8" t="s">
        <v>18</v>
      </c>
      <c r="H73" s="8"/>
      <c r="I73" s="7" t="s">
        <v>62</v>
      </c>
      <c r="J73" s="6" t="s">
        <v>83</v>
      </c>
      <c r="K73" s="11" t="s">
        <v>140</v>
      </c>
      <c r="L73" s="12" t="s">
        <v>376</v>
      </c>
      <c r="M73" s="2" t="s">
        <v>392</v>
      </c>
      <c r="N73" s="26">
        <v>174.91</v>
      </c>
      <c r="O73" s="132">
        <f t="shared" si="176"/>
        <v>72002.744268480936</v>
      </c>
      <c r="P73" s="350">
        <v>12594000</v>
      </c>
      <c r="Q73" s="394">
        <f t="shared" si="102"/>
        <v>0</v>
      </c>
      <c r="R73" s="395">
        <f t="shared" si="103"/>
        <v>0</v>
      </c>
      <c r="S73" s="395">
        <f t="shared" si="104"/>
        <v>0</v>
      </c>
      <c r="T73" s="394">
        <f t="shared" si="105"/>
        <v>1</v>
      </c>
      <c r="U73" s="395">
        <f t="shared" si="106"/>
        <v>174.91</v>
      </c>
      <c r="V73" s="395">
        <f t="shared" si="107"/>
        <v>12594000</v>
      </c>
      <c r="W73" s="394">
        <f t="shared" si="108"/>
        <v>0</v>
      </c>
      <c r="X73" s="396">
        <f t="shared" si="109"/>
        <v>0</v>
      </c>
      <c r="Y73" s="396">
        <f t="shared" si="110"/>
        <v>0</v>
      </c>
      <c r="Z73" s="394">
        <f t="shared" si="111"/>
        <v>0</v>
      </c>
      <c r="AA73" s="396">
        <f t="shared" si="112"/>
        <v>0</v>
      </c>
      <c r="AB73" s="396">
        <f t="shared" si="113"/>
        <v>0</v>
      </c>
      <c r="AC73" s="394">
        <f t="shared" si="114"/>
        <v>0</v>
      </c>
      <c r="AD73" s="396">
        <f t="shared" si="115"/>
        <v>0</v>
      </c>
      <c r="AE73" s="396">
        <f t="shared" si="116"/>
        <v>0</v>
      </c>
      <c r="AF73" s="389">
        <f t="shared" si="98"/>
        <v>174.91</v>
      </c>
      <c r="AG73" s="367">
        <f t="shared" si="99"/>
        <v>12594000</v>
      </c>
      <c r="AH73" s="367">
        <f t="shared" si="117"/>
        <v>1</v>
      </c>
      <c r="AI73" s="367">
        <f t="shared" si="100"/>
        <v>0</v>
      </c>
      <c r="AJ73" s="367">
        <f t="shared" si="101"/>
        <v>0</v>
      </c>
      <c r="AK73" s="372">
        <f t="shared" si="118"/>
        <v>0</v>
      </c>
      <c r="AL73" s="394">
        <f t="shared" si="119"/>
        <v>0</v>
      </c>
      <c r="AM73" s="395">
        <f t="shared" si="120"/>
        <v>0</v>
      </c>
      <c r="AN73" s="395">
        <f t="shared" si="121"/>
        <v>0</v>
      </c>
      <c r="AO73" s="394">
        <f t="shared" si="122"/>
        <v>0</v>
      </c>
      <c r="AP73" s="395">
        <f t="shared" si="123"/>
        <v>0</v>
      </c>
      <c r="AQ73" s="395">
        <f t="shared" si="124"/>
        <v>0</v>
      </c>
      <c r="AR73" s="394">
        <f t="shared" si="125"/>
        <v>1</v>
      </c>
      <c r="AS73" s="366">
        <f t="shared" si="126"/>
        <v>174.91</v>
      </c>
      <c r="AT73" s="366">
        <f t="shared" si="127"/>
        <v>12594000</v>
      </c>
      <c r="AU73" s="394">
        <f t="shared" si="128"/>
        <v>0</v>
      </c>
      <c r="AV73" s="395">
        <f t="shared" si="129"/>
        <v>0</v>
      </c>
      <c r="AW73" s="395">
        <f t="shared" si="130"/>
        <v>0</v>
      </c>
      <c r="AX73" s="394">
        <f t="shared" si="131"/>
        <v>1</v>
      </c>
      <c r="AY73" s="366">
        <f t="shared" si="132"/>
        <v>174.91</v>
      </c>
      <c r="AZ73" s="366">
        <f t="shared" si="133"/>
        <v>12594000</v>
      </c>
      <c r="BA73" s="394">
        <f t="shared" si="134"/>
        <v>0</v>
      </c>
      <c r="BB73" s="366">
        <f t="shared" si="177"/>
        <v>0</v>
      </c>
      <c r="BC73" s="366">
        <f t="shared" si="178"/>
        <v>0</v>
      </c>
      <c r="BD73" s="394">
        <f t="shared" si="175"/>
        <v>0</v>
      </c>
      <c r="BE73" s="366">
        <f t="shared" si="88"/>
        <v>0</v>
      </c>
      <c r="BF73" s="366">
        <f t="shared" si="89"/>
        <v>0</v>
      </c>
      <c r="BG73" s="394">
        <f t="shared" si="135"/>
        <v>0</v>
      </c>
      <c r="BH73" s="366">
        <f t="shared" si="91"/>
        <v>0</v>
      </c>
      <c r="BI73" s="366">
        <f t="shared" si="92"/>
        <v>0</v>
      </c>
      <c r="BJ73" s="394">
        <f t="shared" si="136"/>
        <v>0</v>
      </c>
      <c r="BK73" s="366">
        <f t="shared" si="137"/>
        <v>0</v>
      </c>
      <c r="BL73" s="366">
        <f t="shared" si="138"/>
        <v>0</v>
      </c>
      <c r="BM73" s="394">
        <f t="shared" si="139"/>
        <v>1</v>
      </c>
      <c r="BN73" s="366">
        <f t="shared" si="140"/>
        <v>174.91</v>
      </c>
      <c r="BO73" s="366">
        <f t="shared" si="141"/>
        <v>12594000</v>
      </c>
      <c r="BP73" s="394">
        <f t="shared" si="142"/>
        <v>0</v>
      </c>
      <c r="BQ73" s="366">
        <f t="shared" si="143"/>
        <v>0</v>
      </c>
      <c r="BR73" s="366">
        <f t="shared" si="144"/>
        <v>0</v>
      </c>
      <c r="BS73" s="394">
        <f t="shared" si="145"/>
        <v>0</v>
      </c>
      <c r="BT73" s="366">
        <f t="shared" si="146"/>
        <v>0</v>
      </c>
      <c r="BU73" s="366">
        <f t="shared" si="147"/>
        <v>0</v>
      </c>
      <c r="BV73" s="394">
        <f t="shared" si="148"/>
        <v>0</v>
      </c>
      <c r="BW73" s="366">
        <f t="shared" si="149"/>
        <v>0</v>
      </c>
      <c r="BX73" s="366">
        <f t="shared" si="150"/>
        <v>0</v>
      </c>
      <c r="BY73" s="394">
        <f t="shared" si="151"/>
        <v>0</v>
      </c>
      <c r="BZ73" s="366">
        <f t="shared" si="152"/>
        <v>0</v>
      </c>
      <c r="CA73" s="366">
        <f t="shared" si="153"/>
        <v>0</v>
      </c>
      <c r="CB73" s="394">
        <f t="shared" si="154"/>
        <v>0</v>
      </c>
      <c r="CC73" s="366">
        <f t="shared" si="155"/>
        <v>0</v>
      </c>
      <c r="CD73" s="366">
        <f t="shared" si="156"/>
        <v>0</v>
      </c>
      <c r="CE73" s="394">
        <f t="shared" si="157"/>
        <v>1</v>
      </c>
      <c r="CF73" s="366">
        <f t="shared" si="158"/>
        <v>174.91</v>
      </c>
      <c r="CG73" s="366">
        <f t="shared" si="159"/>
        <v>12594000</v>
      </c>
      <c r="CH73" s="394">
        <f t="shared" si="160"/>
        <v>0</v>
      </c>
      <c r="CI73" s="366">
        <f t="shared" si="161"/>
        <v>0</v>
      </c>
      <c r="CJ73" s="366">
        <f t="shared" si="162"/>
        <v>0</v>
      </c>
      <c r="CK73" s="394">
        <f t="shared" si="163"/>
        <v>0</v>
      </c>
      <c r="CL73" s="366">
        <f t="shared" si="164"/>
        <v>0</v>
      </c>
      <c r="CM73" s="366">
        <f t="shared" si="165"/>
        <v>0</v>
      </c>
      <c r="CN73" s="394">
        <f t="shared" si="166"/>
        <v>0</v>
      </c>
      <c r="CO73" s="366">
        <f t="shared" si="167"/>
        <v>0</v>
      </c>
      <c r="CP73" s="366">
        <f t="shared" si="168"/>
        <v>0</v>
      </c>
      <c r="CQ73" s="394">
        <f t="shared" si="169"/>
        <v>0</v>
      </c>
      <c r="CR73" s="366">
        <f t="shared" si="170"/>
        <v>0</v>
      </c>
      <c r="CS73" s="366">
        <f t="shared" si="171"/>
        <v>0</v>
      </c>
      <c r="CT73" s="394">
        <f t="shared" si="172"/>
        <v>0</v>
      </c>
      <c r="CU73" s="366">
        <f t="shared" si="173"/>
        <v>0</v>
      </c>
      <c r="CV73" s="366">
        <f t="shared" si="174"/>
        <v>0</v>
      </c>
      <c r="CW73" s="429"/>
      <c r="CX73" s="429"/>
      <c r="CY73" s="429"/>
      <c r="CZ73" s="429"/>
      <c r="DA73" s="429"/>
      <c r="DB73" s="429"/>
      <c r="DC73" s="429"/>
      <c r="DD73" s="429"/>
      <c r="DE73" s="429"/>
      <c r="DF73" s="429"/>
      <c r="DG73" s="429"/>
      <c r="DH73" s="429"/>
      <c r="DI73" s="429"/>
      <c r="DJ73" s="429"/>
      <c r="DK73" s="429"/>
      <c r="DL73" s="429"/>
      <c r="DM73" s="429"/>
      <c r="DN73" s="429"/>
      <c r="DO73" s="429"/>
      <c r="DP73" s="429"/>
      <c r="DQ73" s="429"/>
      <c r="DR73" s="429"/>
      <c r="DS73" s="429"/>
      <c r="DT73" s="429"/>
      <c r="DU73" s="429"/>
      <c r="DV73" s="429"/>
      <c r="DW73" s="429"/>
      <c r="DX73" s="429"/>
      <c r="DY73" s="429"/>
      <c r="DZ73" s="429"/>
      <c r="EA73" s="429"/>
      <c r="EB73" s="429"/>
      <c r="EC73" s="429"/>
      <c r="ED73" s="429"/>
      <c r="EE73" s="429"/>
      <c r="EF73" s="429"/>
      <c r="EG73" s="429"/>
      <c r="EH73" s="429"/>
      <c r="EI73" s="429"/>
      <c r="EJ73" s="429"/>
      <c r="EK73" s="429"/>
      <c r="EL73" s="429"/>
      <c r="EM73" s="429"/>
      <c r="EN73" s="429"/>
      <c r="EO73" s="429"/>
      <c r="EP73" s="429"/>
      <c r="EQ73" s="429"/>
      <c r="ER73" s="429"/>
      <c r="ES73" s="429"/>
      <c r="ET73" s="429"/>
      <c r="EU73" s="429"/>
    </row>
    <row r="74" spans="1:151" x14ac:dyDescent="0.3">
      <c r="A74" s="161">
        <v>5</v>
      </c>
      <c r="B74" s="162" t="s">
        <v>143</v>
      </c>
      <c r="C74" s="8" t="s">
        <v>60</v>
      </c>
      <c r="D74" s="8" t="s">
        <v>144</v>
      </c>
      <c r="E74" s="8" t="s">
        <v>102</v>
      </c>
      <c r="F74" s="8" t="s">
        <v>18</v>
      </c>
      <c r="G74" s="8" t="s">
        <v>18</v>
      </c>
      <c r="H74" s="7"/>
      <c r="I74" s="7" t="s">
        <v>62</v>
      </c>
      <c r="J74" s="6" t="s">
        <v>83</v>
      </c>
      <c r="K74" s="11" t="s">
        <v>141</v>
      </c>
      <c r="L74" s="12" t="s">
        <v>376</v>
      </c>
      <c r="M74" s="2" t="s">
        <v>392</v>
      </c>
      <c r="N74" s="26">
        <v>460.56</v>
      </c>
      <c r="O74" s="132">
        <f t="shared" si="176"/>
        <v>69999.565746048291</v>
      </c>
      <c r="P74" s="350">
        <v>32239000</v>
      </c>
      <c r="Q74" s="394">
        <f t="shared" si="102"/>
        <v>0</v>
      </c>
      <c r="R74" s="395">
        <f t="shared" si="103"/>
        <v>0</v>
      </c>
      <c r="S74" s="395">
        <f t="shared" si="104"/>
        <v>0</v>
      </c>
      <c r="T74" s="394">
        <f t="shared" si="105"/>
        <v>1</v>
      </c>
      <c r="U74" s="395">
        <f t="shared" si="106"/>
        <v>460.56</v>
      </c>
      <c r="V74" s="395">
        <f t="shared" si="107"/>
        <v>32239000</v>
      </c>
      <c r="W74" s="394">
        <f t="shared" si="108"/>
        <v>0</v>
      </c>
      <c r="X74" s="396">
        <f t="shared" si="109"/>
        <v>0</v>
      </c>
      <c r="Y74" s="396">
        <f t="shared" si="110"/>
        <v>0</v>
      </c>
      <c r="Z74" s="394">
        <f t="shared" si="111"/>
        <v>0</v>
      </c>
      <c r="AA74" s="396">
        <f t="shared" si="112"/>
        <v>0</v>
      </c>
      <c r="AB74" s="396">
        <f t="shared" si="113"/>
        <v>0</v>
      </c>
      <c r="AC74" s="394">
        <f t="shared" si="114"/>
        <v>0</v>
      </c>
      <c r="AD74" s="396">
        <f t="shared" si="115"/>
        <v>0</v>
      </c>
      <c r="AE74" s="396">
        <f t="shared" si="116"/>
        <v>0</v>
      </c>
      <c r="AF74" s="389">
        <f t="shared" si="98"/>
        <v>460.56</v>
      </c>
      <c r="AG74" s="367">
        <f t="shared" si="99"/>
        <v>32239000</v>
      </c>
      <c r="AH74" s="367">
        <f t="shared" si="117"/>
        <v>1</v>
      </c>
      <c r="AI74" s="367">
        <f t="shared" si="100"/>
        <v>0</v>
      </c>
      <c r="AJ74" s="367">
        <f t="shared" si="101"/>
        <v>0</v>
      </c>
      <c r="AK74" s="372">
        <f t="shared" si="118"/>
        <v>0</v>
      </c>
      <c r="AL74" s="394">
        <f t="shared" si="119"/>
        <v>0</v>
      </c>
      <c r="AM74" s="395">
        <f t="shared" si="120"/>
        <v>0</v>
      </c>
      <c r="AN74" s="395">
        <f t="shared" si="121"/>
        <v>0</v>
      </c>
      <c r="AO74" s="394">
        <f t="shared" si="122"/>
        <v>0</v>
      </c>
      <c r="AP74" s="395">
        <f t="shared" si="123"/>
        <v>0</v>
      </c>
      <c r="AQ74" s="395">
        <f t="shared" si="124"/>
        <v>0</v>
      </c>
      <c r="AR74" s="394">
        <f t="shared" si="125"/>
        <v>1</v>
      </c>
      <c r="AS74" s="366">
        <f t="shared" si="126"/>
        <v>460.56</v>
      </c>
      <c r="AT74" s="366">
        <f t="shared" si="127"/>
        <v>32239000</v>
      </c>
      <c r="AU74" s="394">
        <f t="shared" si="128"/>
        <v>0</v>
      </c>
      <c r="AV74" s="395">
        <f t="shared" si="129"/>
        <v>0</v>
      </c>
      <c r="AW74" s="395">
        <f t="shared" si="130"/>
        <v>0</v>
      </c>
      <c r="AX74" s="394">
        <f t="shared" si="131"/>
        <v>1</v>
      </c>
      <c r="AY74" s="366">
        <f t="shared" si="132"/>
        <v>460.56</v>
      </c>
      <c r="AZ74" s="366">
        <f t="shared" si="133"/>
        <v>32239000</v>
      </c>
      <c r="BA74" s="394">
        <f t="shared" si="134"/>
        <v>0</v>
      </c>
      <c r="BB74" s="366">
        <f t="shared" si="177"/>
        <v>0</v>
      </c>
      <c r="BC74" s="366">
        <f t="shared" si="178"/>
        <v>0</v>
      </c>
      <c r="BD74" s="394">
        <f t="shared" si="175"/>
        <v>0</v>
      </c>
      <c r="BE74" s="366">
        <f t="shared" si="88"/>
        <v>0</v>
      </c>
      <c r="BF74" s="366">
        <f t="shared" si="89"/>
        <v>0</v>
      </c>
      <c r="BG74" s="394">
        <f t="shared" si="135"/>
        <v>0</v>
      </c>
      <c r="BH74" s="366">
        <f t="shared" si="91"/>
        <v>0</v>
      </c>
      <c r="BI74" s="366">
        <f t="shared" si="92"/>
        <v>0</v>
      </c>
      <c r="BJ74" s="394">
        <f t="shared" si="136"/>
        <v>0</v>
      </c>
      <c r="BK74" s="366">
        <f t="shared" si="137"/>
        <v>0</v>
      </c>
      <c r="BL74" s="366">
        <f t="shared" si="138"/>
        <v>0</v>
      </c>
      <c r="BM74" s="394">
        <f t="shared" si="139"/>
        <v>1</v>
      </c>
      <c r="BN74" s="366">
        <f t="shared" si="140"/>
        <v>460.56</v>
      </c>
      <c r="BO74" s="366">
        <f t="shared" si="141"/>
        <v>32239000</v>
      </c>
      <c r="BP74" s="394">
        <f t="shared" si="142"/>
        <v>0</v>
      </c>
      <c r="BQ74" s="366">
        <f t="shared" si="143"/>
        <v>0</v>
      </c>
      <c r="BR74" s="366">
        <f t="shared" si="144"/>
        <v>0</v>
      </c>
      <c r="BS74" s="394">
        <f t="shared" si="145"/>
        <v>0</v>
      </c>
      <c r="BT74" s="366">
        <f t="shared" si="146"/>
        <v>0</v>
      </c>
      <c r="BU74" s="366">
        <f t="shared" si="147"/>
        <v>0</v>
      </c>
      <c r="BV74" s="394">
        <f t="shared" si="148"/>
        <v>0</v>
      </c>
      <c r="BW74" s="366">
        <f t="shared" si="149"/>
        <v>0</v>
      </c>
      <c r="BX74" s="366">
        <f t="shared" si="150"/>
        <v>0</v>
      </c>
      <c r="BY74" s="394">
        <f t="shared" si="151"/>
        <v>0</v>
      </c>
      <c r="BZ74" s="366">
        <f t="shared" si="152"/>
        <v>0</v>
      </c>
      <c r="CA74" s="366">
        <f t="shared" si="153"/>
        <v>0</v>
      </c>
      <c r="CB74" s="394">
        <f t="shared" si="154"/>
        <v>0</v>
      </c>
      <c r="CC74" s="366">
        <f t="shared" si="155"/>
        <v>0</v>
      </c>
      <c r="CD74" s="366">
        <f t="shared" si="156"/>
        <v>0</v>
      </c>
      <c r="CE74" s="394">
        <f t="shared" si="157"/>
        <v>1</v>
      </c>
      <c r="CF74" s="366">
        <f t="shared" si="158"/>
        <v>460.56</v>
      </c>
      <c r="CG74" s="366">
        <f t="shared" si="159"/>
        <v>32239000</v>
      </c>
      <c r="CH74" s="394">
        <f t="shared" si="160"/>
        <v>0</v>
      </c>
      <c r="CI74" s="366">
        <f t="shared" si="161"/>
        <v>0</v>
      </c>
      <c r="CJ74" s="366">
        <f t="shared" si="162"/>
        <v>0</v>
      </c>
      <c r="CK74" s="394">
        <f t="shared" si="163"/>
        <v>0</v>
      </c>
      <c r="CL74" s="366">
        <f t="shared" si="164"/>
        <v>0</v>
      </c>
      <c r="CM74" s="366">
        <f t="shared" si="165"/>
        <v>0</v>
      </c>
      <c r="CN74" s="394">
        <f t="shared" si="166"/>
        <v>0</v>
      </c>
      <c r="CO74" s="366">
        <f t="shared" si="167"/>
        <v>0</v>
      </c>
      <c r="CP74" s="366">
        <f t="shared" si="168"/>
        <v>0</v>
      </c>
      <c r="CQ74" s="394">
        <f t="shared" si="169"/>
        <v>0</v>
      </c>
      <c r="CR74" s="366">
        <f t="shared" si="170"/>
        <v>0</v>
      </c>
      <c r="CS74" s="366">
        <f t="shared" si="171"/>
        <v>0</v>
      </c>
      <c r="CT74" s="394">
        <f t="shared" si="172"/>
        <v>0</v>
      </c>
      <c r="CU74" s="366">
        <f t="shared" si="173"/>
        <v>0</v>
      </c>
      <c r="CV74" s="366">
        <f t="shared" si="174"/>
        <v>0</v>
      </c>
      <c r="CW74" s="429"/>
      <c r="CX74" s="429"/>
      <c r="CY74" s="429"/>
      <c r="CZ74" s="429"/>
      <c r="DA74" s="429"/>
      <c r="DB74" s="429"/>
      <c r="DC74" s="429"/>
      <c r="DD74" s="429"/>
      <c r="DE74" s="429"/>
      <c r="DF74" s="429"/>
      <c r="DG74" s="429"/>
      <c r="DH74" s="429"/>
      <c r="DI74" s="429"/>
      <c r="DJ74" s="429"/>
      <c r="DK74" s="429"/>
      <c r="DL74" s="429"/>
      <c r="DM74" s="429"/>
      <c r="DN74" s="429"/>
      <c r="DO74" s="429"/>
      <c r="DP74" s="429"/>
      <c r="DQ74" s="429"/>
      <c r="DR74" s="429"/>
      <c r="DS74" s="429"/>
      <c r="DT74" s="429"/>
      <c r="DU74" s="429"/>
      <c r="DV74" s="429"/>
      <c r="DW74" s="429"/>
      <c r="DX74" s="429"/>
      <c r="DY74" s="429"/>
      <c r="DZ74" s="429"/>
      <c r="EA74" s="429"/>
      <c r="EB74" s="429"/>
      <c r="EC74" s="429"/>
      <c r="ED74" s="429"/>
      <c r="EE74" s="429"/>
      <c r="EF74" s="429"/>
      <c r="EG74" s="429"/>
      <c r="EH74" s="429"/>
      <c r="EI74" s="429"/>
      <c r="EJ74" s="429"/>
      <c r="EK74" s="429"/>
      <c r="EL74" s="429"/>
      <c r="EM74" s="429"/>
      <c r="EN74" s="429"/>
      <c r="EO74" s="429"/>
      <c r="EP74" s="429"/>
      <c r="EQ74" s="429"/>
      <c r="ER74" s="429"/>
      <c r="ES74" s="429"/>
      <c r="ET74" s="429"/>
      <c r="EU74" s="429"/>
    </row>
    <row r="75" spans="1:151" x14ac:dyDescent="0.3">
      <c r="A75" s="161">
        <v>6</v>
      </c>
      <c r="B75" s="162" t="s">
        <v>143</v>
      </c>
      <c r="C75" s="8" t="s">
        <v>60</v>
      </c>
      <c r="D75" s="8" t="s">
        <v>144</v>
      </c>
      <c r="E75" s="8" t="s">
        <v>102</v>
      </c>
      <c r="F75" s="8" t="s">
        <v>18</v>
      </c>
      <c r="G75" s="8" t="s">
        <v>18</v>
      </c>
      <c r="H75" s="7"/>
      <c r="I75" s="7" t="s">
        <v>62</v>
      </c>
      <c r="J75" s="6" t="s">
        <v>83</v>
      </c>
      <c r="K75" s="11"/>
      <c r="L75" s="12" t="s">
        <v>375</v>
      </c>
      <c r="M75" s="2" t="s">
        <v>392</v>
      </c>
      <c r="N75" s="26">
        <v>318.41000000000003</v>
      </c>
      <c r="O75" s="132">
        <f t="shared" si="176"/>
        <v>75000.785151220116</v>
      </c>
      <c r="P75" s="350">
        <v>23881000</v>
      </c>
      <c r="Q75" s="394">
        <f t="shared" si="102"/>
        <v>0</v>
      </c>
      <c r="R75" s="395">
        <f t="shared" si="103"/>
        <v>0</v>
      </c>
      <c r="S75" s="395">
        <f t="shared" si="104"/>
        <v>0</v>
      </c>
      <c r="T75" s="394">
        <f t="shared" si="105"/>
        <v>1</v>
      </c>
      <c r="U75" s="395">
        <f t="shared" si="106"/>
        <v>318.41000000000003</v>
      </c>
      <c r="V75" s="395">
        <f t="shared" si="107"/>
        <v>23881000</v>
      </c>
      <c r="W75" s="394">
        <f t="shared" si="108"/>
        <v>0</v>
      </c>
      <c r="X75" s="396">
        <f t="shared" si="109"/>
        <v>0</v>
      </c>
      <c r="Y75" s="396">
        <f t="shared" si="110"/>
        <v>0</v>
      </c>
      <c r="Z75" s="394">
        <f t="shared" si="111"/>
        <v>0</v>
      </c>
      <c r="AA75" s="396">
        <f t="shared" si="112"/>
        <v>0</v>
      </c>
      <c r="AB75" s="396">
        <f t="shared" si="113"/>
        <v>0</v>
      </c>
      <c r="AC75" s="394">
        <f t="shared" si="114"/>
        <v>0</v>
      </c>
      <c r="AD75" s="396">
        <f t="shared" si="115"/>
        <v>0</v>
      </c>
      <c r="AE75" s="396">
        <f t="shared" si="116"/>
        <v>0</v>
      </c>
      <c r="AF75" s="389">
        <f t="shared" si="98"/>
        <v>318.41000000000003</v>
      </c>
      <c r="AG75" s="367">
        <f t="shared" si="99"/>
        <v>23881000</v>
      </c>
      <c r="AH75" s="367">
        <f t="shared" si="117"/>
        <v>1</v>
      </c>
      <c r="AI75" s="367">
        <f t="shared" si="100"/>
        <v>0</v>
      </c>
      <c r="AJ75" s="367">
        <f t="shared" si="101"/>
        <v>0</v>
      </c>
      <c r="AK75" s="372">
        <f t="shared" si="118"/>
        <v>0</v>
      </c>
      <c r="AL75" s="394">
        <f t="shared" si="119"/>
        <v>0</v>
      </c>
      <c r="AM75" s="395">
        <f t="shared" si="120"/>
        <v>0</v>
      </c>
      <c r="AN75" s="395">
        <f t="shared" si="121"/>
        <v>0</v>
      </c>
      <c r="AO75" s="394">
        <f t="shared" si="122"/>
        <v>1</v>
      </c>
      <c r="AP75" s="395">
        <f t="shared" si="123"/>
        <v>318.41000000000003</v>
      </c>
      <c r="AQ75" s="395">
        <f t="shared" si="124"/>
        <v>23881000</v>
      </c>
      <c r="AR75" s="394">
        <f t="shared" si="125"/>
        <v>0</v>
      </c>
      <c r="AS75" s="366">
        <f t="shared" si="126"/>
        <v>0</v>
      </c>
      <c r="AT75" s="366">
        <f t="shared" si="127"/>
        <v>0</v>
      </c>
      <c r="AU75" s="394">
        <f t="shared" si="128"/>
        <v>0</v>
      </c>
      <c r="AV75" s="395">
        <f t="shared" si="129"/>
        <v>0</v>
      </c>
      <c r="AW75" s="395">
        <f t="shared" si="130"/>
        <v>0</v>
      </c>
      <c r="AX75" s="394">
        <f t="shared" si="131"/>
        <v>1</v>
      </c>
      <c r="AY75" s="366">
        <f t="shared" si="132"/>
        <v>318.41000000000003</v>
      </c>
      <c r="AZ75" s="366">
        <f t="shared" si="133"/>
        <v>23881000</v>
      </c>
      <c r="BA75" s="394">
        <f t="shared" si="134"/>
        <v>0</v>
      </c>
      <c r="BB75" s="366">
        <f t="shared" si="177"/>
        <v>0</v>
      </c>
      <c r="BC75" s="366">
        <f t="shared" si="178"/>
        <v>0</v>
      </c>
      <c r="BD75" s="394">
        <f t="shared" si="175"/>
        <v>0</v>
      </c>
      <c r="BE75" s="366">
        <f t="shared" si="88"/>
        <v>0</v>
      </c>
      <c r="BF75" s="366">
        <f t="shared" si="89"/>
        <v>0</v>
      </c>
      <c r="BG75" s="394">
        <f t="shared" si="135"/>
        <v>0</v>
      </c>
      <c r="BH75" s="366">
        <f t="shared" si="91"/>
        <v>0</v>
      </c>
      <c r="BI75" s="366">
        <f t="shared" si="92"/>
        <v>0</v>
      </c>
      <c r="BJ75" s="394">
        <f t="shared" si="136"/>
        <v>0</v>
      </c>
      <c r="BK75" s="366">
        <f t="shared" si="137"/>
        <v>0</v>
      </c>
      <c r="BL75" s="366">
        <f t="shared" si="138"/>
        <v>0</v>
      </c>
      <c r="BM75" s="394">
        <f t="shared" si="139"/>
        <v>1</v>
      </c>
      <c r="BN75" s="366">
        <f t="shared" si="140"/>
        <v>318.41000000000003</v>
      </c>
      <c r="BO75" s="366">
        <f t="shared" si="141"/>
        <v>23881000</v>
      </c>
      <c r="BP75" s="394">
        <f t="shared" si="142"/>
        <v>0</v>
      </c>
      <c r="BQ75" s="366">
        <f t="shared" si="143"/>
        <v>0</v>
      </c>
      <c r="BR75" s="366">
        <f t="shared" si="144"/>
        <v>0</v>
      </c>
      <c r="BS75" s="394">
        <f t="shared" si="145"/>
        <v>0</v>
      </c>
      <c r="BT75" s="366">
        <f t="shared" si="146"/>
        <v>0</v>
      </c>
      <c r="BU75" s="366">
        <f t="shared" si="147"/>
        <v>0</v>
      </c>
      <c r="BV75" s="394">
        <f t="shared" si="148"/>
        <v>0</v>
      </c>
      <c r="BW75" s="366">
        <f t="shared" si="149"/>
        <v>0</v>
      </c>
      <c r="BX75" s="366">
        <f t="shared" si="150"/>
        <v>0</v>
      </c>
      <c r="BY75" s="394">
        <f t="shared" si="151"/>
        <v>0</v>
      </c>
      <c r="BZ75" s="366">
        <f t="shared" si="152"/>
        <v>0</v>
      </c>
      <c r="CA75" s="366">
        <f t="shared" si="153"/>
        <v>0</v>
      </c>
      <c r="CB75" s="394">
        <f t="shared" si="154"/>
        <v>0</v>
      </c>
      <c r="CC75" s="366">
        <f t="shared" si="155"/>
        <v>0</v>
      </c>
      <c r="CD75" s="366">
        <f t="shared" si="156"/>
        <v>0</v>
      </c>
      <c r="CE75" s="394">
        <f t="shared" si="157"/>
        <v>1</v>
      </c>
      <c r="CF75" s="366">
        <f t="shared" si="158"/>
        <v>318.41000000000003</v>
      </c>
      <c r="CG75" s="366">
        <f t="shared" si="159"/>
        <v>23881000</v>
      </c>
      <c r="CH75" s="394">
        <f t="shared" si="160"/>
        <v>0</v>
      </c>
      <c r="CI75" s="366">
        <f t="shared" si="161"/>
        <v>0</v>
      </c>
      <c r="CJ75" s="366">
        <f t="shared" si="162"/>
        <v>0</v>
      </c>
      <c r="CK75" s="394">
        <f t="shared" si="163"/>
        <v>0</v>
      </c>
      <c r="CL75" s="366">
        <f t="shared" si="164"/>
        <v>0</v>
      </c>
      <c r="CM75" s="366">
        <f t="shared" si="165"/>
        <v>0</v>
      </c>
      <c r="CN75" s="394">
        <f t="shared" si="166"/>
        <v>0</v>
      </c>
      <c r="CO75" s="366">
        <f t="shared" si="167"/>
        <v>0</v>
      </c>
      <c r="CP75" s="366">
        <f t="shared" si="168"/>
        <v>0</v>
      </c>
      <c r="CQ75" s="394">
        <f t="shared" si="169"/>
        <v>0</v>
      </c>
      <c r="CR75" s="366">
        <f t="shared" si="170"/>
        <v>0</v>
      </c>
      <c r="CS75" s="366">
        <f t="shared" si="171"/>
        <v>0</v>
      </c>
      <c r="CT75" s="394">
        <f t="shared" si="172"/>
        <v>0</v>
      </c>
      <c r="CU75" s="366">
        <f t="shared" si="173"/>
        <v>0</v>
      </c>
      <c r="CV75" s="366">
        <f t="shared" si="174"/>
        <v>0</v>
      </c>
      <c r="CW75" s="429"/>
      <c r="CX75" s="429"/>
      <c r="CY75" s="429"/>
      <c r="CZ75" s="429"/>
      <c r="DA75" s="429"/>
      <c r="DB75" s="429"/>
      <c r="DC75" s="429"/>
      <c r="DD75" s="429"/>
      <c r="DE75" s="429"/>
      <c r="DF75" s="429"/>
      <c r="DG75" s="429"/>
      <c r="DH75" s="429"/>
      <c r="DI75" s="429"/>
      <c r="DJ75" s="429"/>
      <c r="DK75" s="429"/>
      <c r="DL75" s="429"/>
      <c r="DM75" s="429"/>
      <c r="DN75" s="429"/>
      <c r="DO75" s="429"/>
      <c r="DP75" s="429"/>
      <c r="DQ75" s="429"/>
      <c r="DR75" s="429"/>
      <c r="DS75" s="429"/>
      <c r="DT75" s="429"/>
      <c r="DU75" s="429"/>
      <c r="DV75" s="429"/>
      <c r="DW75" s="429"/>
      <c r="DX75" s="429"/>
      <c r="DY75" s="429"/>
      <c r="DZ75" s="429"/>
      <c r="EA75" s="429"/>
      <c r="EB75" s="429"/>
      <c r="EC75" s="429"/>
      <c r="ED75" s="429"/>
      <c r="EE75" s="429"/>
      <c r="EF75" s="429"/>
      <c r="EG75" s="429"/>
      <c r="EH75" s="429"/>
      <c r="EI75" s="429"/>
      <c r="EJ75" s="429"/>
      <c r="EK75" s="429"/>
      <c r="EL75" s="429"/>
      <c r="EM75" s="429"/>
      <c r="EN75" s="429"/>
      <c r="EO75" s="429"/>
      <c r="EP75" s="429"/>
      <c r="EQ75" s="429"/>
      <c r="ER75" s="429"/>
      <c r="ES75" s="429"/>
      <c r="ET75" s="429"/>
      <c r="EU75" s="429"/>
    </row>
    <row r="76" spans="1:151" x14ac:dyDescent="0.3">
      <c r="A76" s="161">
        <v>7</v>
      </c>
      <c r="B76" s="162" t="s">
        <v>143</v>
      </c>
      <c r="C76" s="8" t="s">
        <v>60</v>
      </c>
      <c r="D76" s="8" t="s">
        <v>144</v>
      </c>
      <c r="E76" s="8" t="s">
        <v>102</v>
      </c>
      <c r="F76" s="8" t="s">
        <v>18</v>
      </c>
      <c r="G76" s="8" t="s">
        <v>18</v>
      </c>
      <c r="H76" s="7"/>
      <c r="I76" s="7" t="s">
        <v>62</v>
      </c>
      <c r="J76" s="6" t="s">
        <v>83</v>
      </c>
      <c r="K76" s="11" t="s">
        <v>142</v>
      </c>
      <c r="L76" s="12" t="s">
        <v>376</v>
      </c>
      <c r="M76" s="2" t="s">
        <v>392</v>
      </c>
      <c r="N76" s="26">
        <v>136.74</v>
      </c>
      <c r="O76" s="132">
        <f t="shared" si="176"/>
        <v>85000</v>
      </c>
      <c r="P76" s="350">
        <v>11622900</v>
      </c>
      <c r="Q76" s="394">
        <f t="shared" si="102"/>
        <v>0</v>
      </c>
      <c r="R76" s="395">
        <f t="shared" si="103"/>
        <v>0</v>
      </c>
      <c r="S76" s="395">
        <f t="shared" si="104"/>
        <v>0</v>
      </c>
      <c r="T76" s="394">
        <f t="shared" si="105"/>
        <v>1</v>
      </c>
      <c r="U76" s="395">
        <f t="shared" si="106"/>
        <v>136.74</v>
      </c>
      <c r="V76" s="395">
        <f t="shared" si="107"/>
        <v>11622900</v>
      </c>
      <c r="W76" s="394">
        <f t="shared" si="108"/>
        <v>0</v>
      </c>
      <c r="X76" s="396">
        <f t="shared" si="109"/>
        <v>0</v>
      </c>
      <c r="Y76" s="396">
        <f t="shared" si="110"/>
        <v>0</v>
      </c>
      <c r="Z76" s="394">
        <f t="shared" si="111"/>
        <v>0</v>
      </c>
      <c r="AA76" s="396">
        <f t="shared" si="112"/>
        <v>0</v>
      </c>
      <c r="AB76" s="396">
        <f t="shared" si="113"/>
        <v>0</v>
      </c>
      <c r="AC76" s="394">
        <f t="shared" si="114"/>
        <v>0</v>
      </c>
      <c r="AD76" s="396">
        <f t="shared" si="115"/>
        <v>0</v>
      </c>
      <c r="AE76" s="396">
        <f t="shared" si="116"/>
        <v>0</v>
      </c>
      <c r="AF76" s="389">
        <f t="shared" si="98"/>
        <v>136.74</v>
      </c>
      <c r="AG76" s="367">
        <f t="shared" si="99"/>
        <v>11622900</v>
      </c>
      <c r="AH76" s="367">
        <f t="shared" si="117"/>
        <v>1</v>
      </c>
      <c r="AI76" s="367">
        <f t="shared" si="100"/>
        <v>0</v>
      </c>
      <c r="AJ76" s="367">
        <f t="shared" si="101"/>
        <v>0</v>
      </c>
      <c r="AK76" s="372">
        <f t="shared" si="118"/>
        <v>0</v>
      </c>
      <c r="AL76" s="394">
        <f t="shared" si="119"/>
        <v>0</v>
      </c>
      <c r="AM76" s="395">
        <f t="shared" si="120"/>
        <v>0</v>
      </c>
      <c r="AN76" s="395">
        <f t="shared" si="121"/>
        <v>0</v>
      </c>
      <c r="AO76" s="394">
        <f t="shared" si="122"/>
        <v>0</v>
      </c>
      <c r="AP76" s="395">
        <f t="shared" si="123"/>
        <v>0</v>
      </c>
      <c r="AQ76" s="395">
        <f t="shared" si="124"/>
        <v>0</v>
      </c>
      <c r="AR76" s="394">
        <f t="shared" si="125"/>
        <v>1</v>
      </c>
      <c r="AS76" s="366">
        <f t="shared" si="126"/>
        <v>136.74</v>
      </c>
      <c r="AT76" s="366">
        <f t="shared" si="127"/>
        <v>11622900</v>
      </c>
      <c r="AU76" s="394">
        <f t="shared" si="128"/>
        <v>0</v>
      </c>
      <c r="AV76" s="395">
        <f t="shared" si="129"/>
        <v>0</v>
      </c>
      <c r="AW76" s="395">
        <f t="shared" si="130"/>
        <v>0</v>
      </c>
      <c r="AX76" s="394">
        <f t="shared" si="131"/>
        <v>1</v>
      </c>
      <c r="AY76" s="366">
        <f t="shared" si="132"/>
        <v>136.74</v>
      </c>
      <c r="AZ76" s="366">
        <f t="shared" si="133"/>
        <v>11622900</v>
      </c>
      <c r="BA76" s="394">
        <f t="shared" si="134"/>
        <v>0</v>
      </c>
      <c r="BB76" s="366">
        <f t="shared" si="177"/>
        <v>0</v>
      </c>
      <c r="BC76" s="366">
        <f t="shared" si="178"/>
        <v>0</v>
      </c>
      <c r="BD76" s="394">
        <f t="shared" si="175"/>
        <v>0</v>
      </c>
      <c r="BE76" s="366">
        <f t="shared" si="88"/>
        <v>0</v>
      </c>
      <c r="BF76" s="366">
        <f t="shared" si="89"/>
        <v>0</v>
      </c>
      <c r="BG76" s="394">
        <f t="shared" si="135"/>
        <v>0</v>
      </c>
      <c r="BH76" s="366">
        <f t="shared" si="91"/>
        <v>0</v>
      </c>
      <c r="BI76" s="366">
        <f t="shared" si="92"/>
        <v>0</v>
      </c>
      <c r="BJ76" s="394">
        <f t="shared" si="136"/>
        <v>0</v>
      </c>
      <c r="BK76" s="366">
        <f t="shared" si="137"/>
        <v>0</v>
      </c>
      <c r="BL76" s="366">
        <f t="shared" si="138"/>
        <v>0</v>
      </c>
      <c r="BM76" s="394">
        <f t="shared" si="139"/>
        <v>1</v>
      </c>
      <c r="BN76" s="366">
        <f t="shared" si="140"/>
        <v>136.74</v>
      </c>
      <c r="BO76" s="366">
        <f t="shared" si="141"/>
        <v>11622900</v>
      </c>
      <c r="BP76" s="394">
        <f t="shared" si="142"/>
        <v>0</v>
      </c>
      <c r="BQ76" s="366">
        <f t="shared" si="143"/>
        <v>0</v>
      </c>
      <c r="BR76" s="366">
        <f t="shared" si="144"/>
        <v>0</v>
      </c>
      <c r="BS76" s="394">
        <f t="shared" si="145"/>
        <v>0</v>
      </c>
      <c r="BT76" s="366">
        <f t="shared" si="146"/>
        <v>0</v>
      </c>
      <c r="BU76" s="366">
        <f t="shared" si="147"/>
        <v>0</v>
      </c>
      <c r="BV76" s="394">
        <f t="shared" si="148"/>
        <v>0</v>
      </c>
      <c r="BW76" s="366">
        <f t="shared" si="149"/>
        <v>0</v>
      </c>
      <c r="BX76" s="366">
        <f t="shared" si="150"/>
        <v>0</v>
      </c>
      <c r="BY76" s="394">
        <f t="shared" si="151"/>
        <v>0</v>
      </c>
      <c r="BZ76" s="366">
        <f t="shared" si="152"/>
        <v>0</v>
      </c>
      <c r="CA76" s="366">
        <f t="shared" si="153"/>
        <v>0</v>
      </c>
      <c r="CB76" s="394">
        <f t="shared" si="154"/>
        <v>0</v>
      </c>
      <c r="CC76" s="366">
        <f t="shared" si="155"/>
        <v>0</v>
      </c>
      <c r="CD76" s="366">
        <f t="shared" si="156"/>
        <v>0</v>
      </c>
      <c r="CE76" s="394">
        <f t="shared" si="157"/>
        <v>1</v>
      </c>
      <c r="CF76" s="366">
        <f t="shared" si="158"/>
        <v>136.74</v>
      </c>
      <c r="CG76" s="366">
        <f t="shared" si="159"/>
        <v>11622900</v>
      </c>
      <c r="CH76" s="394">
        <f t="shared" si="160"/>
        <v>0</v>
      </c>
      <c r="CI76" s="366">
        <f t="shared" si="161"/>
        <v>0</v>
      </c>
      <c r="CJ76" s="366">
        <f t="shared" si="162"/>
        <v>0</v>
      </c>
      <c r="CK76" s="394">
        <f t="shared" si="163"/>
        <v>0</v>
      </c>
      <c r="CL76" s="366">
        <f t="shared" si="164"/>
        <v>0</v>
      </c>
      <c r="CM76" s="366">
        <f t="shared" si="165"/>
        <v>0</v>
      </c>
      <c r="CN76" s="394">
        <f t="shared" si="166"/>
        <v>0</v>
      </c>
      <c r="CO76" s="366">
        <f t="shared" si="167"/>
        <v>0</v>
      </c>
      <c r="CP76" s="366">
        <f t="shared" si="168"/>
        <v>0</v>
      </c>
      <c r="CQ76" s="394">
        <f t="shared" si="169"/>
        <v>0</v>
      </c>
      <c r="CR76" s="366">
        <f t="shared" si="170"/>
        <v>0</v>
      </c>
      <c r="CS76" s="366">
        <f t="shared" si="171"/>
        <v>0</v>
      </c>
      <c r="CT76" s="394">
        <f t="shared" si="172"/>
        <v>0</v>
      </c>
      <c r="CU76" s="366">
        <f t="shared" si="173"/>
        <v>0</v>
      </c>
      <c r="CV76" s="366">
        <f t="shared" si="174"/>
        <v>0</v>
      </c>
      <c r="CW76" s="429"/>
      <c r="CX76" s="429"/>
      <c r="CY76" s="429"/>
      <c r="CZ76" s="429"/>
      <c r="DA76" s="429"/>
      <c r="DB76" s="429"/>
      <c r="DC76" s="429"/>
      <c r="DD76" s="429"/>
      <c r="DE76" s="429"/>
      <c r="DF76" s="429"/>
      <c r="DG76" s="429"/>
      <c r="DH76" s="429"/>
      <c r="DI76" s="429"/>
      <c r="DJ76" s="429"/>
      <c r="DK76" s="429"/>
      <c r="DL76" s="429"/>
      <c r="DM76" s="429"/>
      <c r="DN76" s="429"/>
      <c r="DO76" s="429"/>
      <c r="DP76" s="429"/>
      <c r="DQ76" s="429"/>
      <c r="DR76" s="429"/>
      <c r="DS76" s="429"/>
      <c r="DT76" s="429"/>
      <c r="DU76" s="429"/>
      <c r="DV76" s="429"/>
      <c r="DW76" s="429"/>
      <c r="DX76" s="429"/>
      <c r="DY76" s="429"/>
      <c r="DZ76" s="429"/>
      <c r="EA76" s="429"/>
      <c r="EB76" s="429"/>
      <c r="EC76" s="429"/>
      <c r="ED76" s="429"/>
      <c r="EE76" s="429"/>
      <c r="EF76" s="429"/>
      <c r="EG76" s="429"/>
      <c r="EH76" s="429"/>
      <c r="EI76" s="429"/>
      <c r="EJ76" s="429"/>
      <c r="EK76" s="429"/>
      <c r="EL76" s="429"/>
      <c r="EM76" s="429"/>
      <c r="EN76" s="429"/>
      <c r="EO76" s="429"/>
      <c r="EP76" s="429"/>
      <c r="EQ76" s="429"/>
      <c r="ER76" s="429"/>
      <c r="ES76" s="429"/>
      <c r="ET76" s="429"/>
      <c r="EU76" s="429"/>
    </row>
    <row r="77" spans="1:151" x14ac:dyDescent="0.3">
      <c r="A77" s="161">
        <v>8</v>
      </c>
      <c r="B77" s="162" t="s">
        <v>143</v>
      </c>
      <c r="C77" s="8" t="s">
        <v>61</v>
      </c>
      <c r="D77" s="8" t="s">
        <v>144</v>
      </c>
      <c r="E77" s="8" t="s">
        <v>102</v>
      </c>
      <c r="F77" s="8" t="s">
        <v>18</v>
      </c>
      <c r="G77" s="8" t="s">
        <v>18</v>
      </c>
      <c r="H77" s="7" t="s">
        <v>346</v>
      </c>
      <c r="I77" s="7">
        <v>2019</v>
      </c>
      <c r="J77" s="22" t="s">
        <v>84</v>
      </c>
      <c r="K77" s="11" t="s">
        <v>16</v>
      </c>
      <c r="L77" s="12" t="s">
        <v>375</v>
      </c>
      <c r="M77" s="11" t="s">
        <v>17</v>
      </c>
      <c r="N77" s="26">
        <v>68.83</v>
      </c>
      <c r="O77" s="132">
        <f t="shared" si="176"/>
        <v>87000</v>
      </c>
      <c r="P77" s="350">
        <v>5988210</v>
      </c>
      <c r="Q77" s="394">
        <f t="shared" si="102"/>
        <v>0</v>
      </c>
      <c r="R77" s="395">
        <f t="shared" si="103"/>
        <v>0</v>
      </c>
      <c r="S77" s="395">
        <f t="shared" si="104"/>
        <v>0</v>
      </c>
      <c r="T77" s="394">
        <f t="shared" si="105"/>
        <v>1</v>
      </c>
      <c r="U77" s="395">
        <f t="shared" si="106"/>
        <v>68.83</v>
      </c>
      <c r="V77" s="395">
        <f t="shared" si="107"/>
        <v>5988210</v>
      </c>
      <c r="W77" s="394">
        <f t="shared" si="108"/>
        <v>0</v>
      </c>
      <c r="X77" s="396">
        <f t="shared" si="109"/>
        <v>0</v>
      </c>
      <c r="Y77" s="396">
        <f t="shared" si="110"/>
        <v>0</v>
      </c>
      <c r="Z77" s="394">
        <f t="shared" si="111"/>
        <v>0</v>
      </c>
      <c r="AA77" s="396">
        <f t="shared" si="112"/>
        <v>0</v>
      </c>
      <c r="AB77" s="396">
        <f t="shared" si="113"/>
        <v>0</v>
      </c>
      <c r="AC77" s="394">
        <f t="shared" si="114"/>
        <v>0</v>
      </c>
      <c r="AD77" s="396">
        <f t="shared" si="115"/>
        <v>0</v>
      </c>
      <c r="AE77" s="396">
        <f t="shared" si="116"/>
        <v>0</v>
      </c>
      <c r="AF77" s="389">
        <f t="shared" si="98"/>
        <v>68.83</v>
      </c>
      <c r="AG77" s="367">
        <f t="shared" si="99"/>
        <v>5988210</v>
      </c>
      <c r="AH77" s="367">
        <f t="shared" si="117"/>
        <v>1</v>
      </c>
      <c r="AI77" s="367">
        <f t="shared" si="100"/>
        <v>0</v>
      </c>
      <c r="AJ77" s="367">
        <f t="shared" si="101"/>
        <v>0</v>
      </c>
      <c r="AK77" s="372">
        <f t="shared" si="118"/>
        <v>0</v>
      </c>
      <c r="AL77" s="394">
        <f t="shared" si="119"/>
        <v>0</v>
      </c>
      <c r="AM77" s="395">
        <f t="shared" si="120"/>
        <v>0</v>
      </c>
      <c r="AN77" s="395">
        <f t="shared" si="121"/>
        <v>0</v>
      </c>
      <c r="AO77" s="394">
        <f t="shared" si="122"/>
        <v>1</v>
      </c>
      <c r="AP77" s="395">
        <f t="shared" si="123"/>
        <v>68.83</v>
      </c>
      <c r="AQ77" s="395">
        <f t="shared" si="124"/>
        <v>5988210</v>
      </c>
      <c r="AR77" s="394">
        <f t="shared" si="125"/>
        <v>0</v>
      </c>
      <c r="AS77" s="366">
        <f t="shared" si="126"/>
        <v>0</v>
      </c>
      <c r="AT77" s="366">
        <f t="shared" si="127"/>
        <v>0</v>
      </c>
      <c r="AU77" s="394">
        <f t="shared" si="128"/>
        <v>1</v>
      </c>
      <c r="AV77" s="395">
        <f t="shared" si="129"/>
        <v>68.83</v>
      </c>
      <c r="AW77" s="395">
        <f t="shared" si="130"/>
        <v>5988210</v>
      </c>
      <c r="AX77" s="394">
        <f t="shared" si="131"/>
        <v>0</v>
      </c>
      <c r="AY77" s="366">
        <f t="shared" si="132"/>
        <v>0</v>
      </c>
      <c r="AZ77" s="366">
        <f t="shared" si="133"/>
        <v>0</v>
      </c>
      <c r="BA77" s="394">
        <f t="shared" si="134"/>
        <v>0</v>
      </c>
      <c r="BB77" s="366">
        <f t="shared" si="177"/>
        <v>0</v>
      </c>
      <c r="BC77" s="366">
        <f t="shared" si="178"/>
        <v>0</v>
      </c>
      <c r="BD77" s="394">
        <f t="shared" si="175"/>
        <v>0</v>
      </c>
      <c r="BE77" s="366">
        <f t="shared" si="88"/>
        <v>0</v>
      </c>
      <c r="BF77" s="366">
        <f t="shared" si="89"/>
        <v>0</v>
      </c>
      <c r="BG77" s="394">
        <f t="shared" si="135"/>
        <v>0</v>
      </c>
      <c r="BH77" s="366">
        <f t="shared" si="91"/>
        <v>0</v>
      </c>
      <c r="BI77" s="366">
        <f t="shared" si="92"/>
        <v>0</v>
      </c>
      <c r="BJ77" s="394">
        <f t="shared" si="136"/>
        <v>0</v>
      </c>
      <c r="BK77" s="366">
        <f t="shared" si="137"/>
        <v>0</v>
      </c>
      <c r="BL77" s="366">
        <f t="shared" si="138"/>
        <v>0</v>
      </c>
      <c r="BM77" s="394">
        <f t="shared" si="139"/>
        <v>1</v>
      </c>
      <c r="BN77" s="366">
        <f t="shared" si="140"/>
        <v>68.83</v>
      </c>
      <c r="BO77" s="366">
        <f t="shared" si="141"/>
        <v>5988210</v>
      </c>
      <c r="BP77" s="394">
        <f t="shared" si="142"/>
        <v>0</v>
      </c>
      <c r="BQ77" s="366">
        <f t="shared" si="143"/>
        <v>0</v>
      </c>
      <c r="BR77" s="366">
        <f t="shared" si="144"/>
        <v>0</v>
      </c>
      <c r="BS77" s="394">
        <f t="shared" si="145"/>
        <v>0</v>
      </c>
      <c r="BT77" s="366">
        <f t="shared" si="146"/>
        <v>0</v>
      </c>
      <c r="BU77" s="366">
        <f t="shared" si="147"/>
        <v>0</v>
      </c>
      <c r="BV77" s="394">
        <f t="shared" si="148"/>
        <v>0</v>
      </c>
      <c r="BW77" s="366">
        <f t="shared" si="149"/>
        <v>0</v>
      </c>
      <c r="BX77" s="366">
        <f t="shared" si="150"/>
        <v>0</v>
      </c>
      <c r="BY77" s="394">
        <f t="shared" si="151"/>
        <v>0</v>
      </c>
      <c r="BZ77" s="366">
        <f t="shared" si="152"/>
        <v>0</v>
      </c>
      <c r="CA77" s="366">
        <f t="shared" si="153"/>
        <v>0</v>
      </c>
      <c r="CB77" s="394">
        <f t="shared" si="154"/>
        <v>0</v>
      </c>
      <c r="CC77" s="366">
        <f t="shared" si="155"/>
        <v>0</v>
      </c>
      <c r="CD77" s="366">
        <f t="shared" si="156"/>
        <v>0</v>
      </c>
      <c r="CE77" s="394">
        <f t="shared" si="157"/>
        <v>0</v>
      </c>
      <c r="CF77" s="366">
        <f t="shared" si="158"/>
        <v>0</v>
      </c>
      <c r="CG77" s="366">
        <f t="shared" si="159"/>
        <v>0</v>
      </c>
      <c r="CH77" s="394">
        <f t="shared" si="160"/>
        <v>1</v>
      </c>
      <c r="CI77" s="366">
        <f t="shared" si="161"/>
        <v>68.83</v>
      </c>
      <c r="CJ77" s="366">
        <f t="shared" si="162"/>
        <v>5988210</v>
      </c>
      <c r="CK77" s="394">
        <f t="shared" si="163"/>
        <v>0</v>
      </c>
      <c r="CL77" s="366">
        <f t="shared" si="164"/>
        <v>0</v>
      </c>
      <c r="CM77" s="366">
        <f t="shared" si="165"/>
        <v>0</v>
      </c>
      <c r="CN77" s="394">
        <f t="shared" si="166"/>
        <v>0</v>
      </c>
      <c r="CO77" s="366">
        <f t="shared" si="167"/>
        <v>0</v>
      </c>
      <c r="CP77" s="366">
        <f t="shared" si="168"/>
        <v>0</v>
      </c>
      <c r="CQ77" s="394">
        <f t="shared" si="169"/>
        <v>0</v>
      </c>
      <c r="CR77" s="366">
        <f t="shared" si="170"/>
        <v>0</v>
      </c>
      <c r="CS77" s="366">
        <f t="shared" si="171"/>
        <v>0</v>
      </c>
      <c r="CT77" s="394">
        <f t="shared" si="172"/>
        <v>0</v>
      </c>
      <c r="CU77" s="366">
        <f t="shared" si="173"/>
        <v>0</v>
      </c>
      <c r="CV77" s="366">
        <f t="shared" si="174"/>
        <v>0</v>
      </c>
      <c r="CW77" s="429"/>
      <c r="CX77" s="429"/>
      <c r="CY77" s="429"/>
      <c r="CZ77" s="429"/>
      <c r="DA77" s="429"/>
      <c r="DB77" s="429"/>
      <c r="DC77" s="429"/>
      <c r="DD77" s="429"/>
      <c r="DE77" s="429"/>
      <c r="DF77" s="429"/>
      <c r="DG77" s="429"/>
      <c r="DH77" s="429"/>
      <c r="DI77" s="429"/>
      <c r="DJ77" s="429"/>
      <c r="DK77" s="429"/>
      <c r="DL77" s="429"/>
      <c r="DM77" s="429"/>
      <c r="DN77" s="429"/>
      <c r="DO77" s="429"/>
      <c r="DP77" s="429"/>
      <c r="DQ77" s="429"/>
      <c r="DR77" s="429"/>
      <c r="DS77" s="429"/>
      <c r="DT77" s="429"/>
      <c r="DU77" s="429"/>
      <c r="DV77" s="429"/>
      <c r="DW77" s="429"/>
      <c r="DX77" s="429"/>
      <c r="DY77" s="429"/>
      <c r="DZ77" s="429"/>
      <c r="EA77" s="429"/>
      <c r="EB77" s="429"/>
      <c r="EC77" s="429"/>
      <c r="ED77" s="429"/>
      <c r="EE77" s="429"/>
      <c r="EF77" s="429"/>
      <c r="EG77" s="429"/>
      <c r="EH77" s="429"/>
      <c r="EI77" s="429"/>
      <c r="EJ77" s="429"/>
      <c r="EK77" s="429"/>
      <c r="EL77" s="429"/>
      <c r="EM77" s="429"/>
      <c r="EN77" s="429"/>
      <c r="EO77" s="429"/>
      <c r="EP77" s="429"/>
      <c r="EQ77" s="429"/>
      <c r="ER77" s="429"/>
      <c r="ES77" s="429"/>
      <c r="ET77" s="429"/>
      <c r="EU77" s="429"/>
    </row>
    <row r="78" spans="1:151" x14ac:dyDescent="0.3">
      <c r="A78" s="161">
        <v>9</v>
      </c>
      <c r="B78" s="162" t="s">
        <v>143</v>
      </c>
      <c r="C78" s="8" t="s">
        <v>61</v>
      </c>
      <c r="D78" s="8" t="s">
        <v>144</v>
      </c>
      <c r="E78" s="8" t="s">
        <v>102</v>
      </c>
      <c r="F78" s="8" t="s">
        <v>18</v>
      </c>
      <c r="G78" s="8" t="s">
        <v>18</v>
      </c>
      <c r="H78" s="7" t="s">
        <v>346</v>
      </c>
      <c r="I78" s="7">
        <v>2019</v>
      </c>
      <c r="J78" s="22" t="s">
        <v>84</v>
      </c>
      <c r="K78" s="11" t="s">
        <v>56</v>
      </c>
      <c r="L78" s="12" t="s">
        <v>375</v>
      </c>
      <c r="M78" s="11" t="s">
        <v>17</v>
      </c>
      <c r="N78" s="26">
        <v>91.25</v>
      </c>
      <c r="O78" s="132">
        <v>87000</v>
      </c>
      <c r="P78" s="350">
        <v>7938750</v>
      </c>
      <c r="Q78" s="394">
        <f t="shared" si="102"/>
        <v>0</v>
      </c>
      <c r="R78" s="395">
        <f t="shared" si="103"/>
        <v>0</v>
      </c>
      <c r="S78" s="395">
        <f t="shared" si="104"/>
        <v>0</v>
      </c>
      <c r="T78" s="394">
        <f t="shared" si="105"/>
        <v>1</v>
      </c>
      <c r="U78" s="395">
        <f t="shared" si="106"/>
        <v>91.25</v>
      </c>
      <c r="V78" s="395">
        <f t="shared" si="107"/>
        <v>7938750</v>
      </c>
      <c r="W78" s="394">
        <f t="shared" si="108"/>
        <v>0</v>
      </c>
      <c r="X78" s="396">
        <f t="shared" si="109"/>
        <v>0</v>
      </c>
      <c r="Y78" s="396">
        <f t="shared" si="110"/>
        <v>0</v>
      </c>
      <c r="Z78" s="394">
        <f t="shared" si="111"/>
        <v>0</v>
      </c>
      <c r="AA78" s="396">
        <f t="shared" si="112"/>
        <v>0</v>
      </c>
      <c r="AB78" s="396">
        <f t="shared" si="113"/>
        <v>0</v>
      </c>
      <c r="AC78" s="394">
        <f t="shared" si="114"/>
        <v>0</v>
      </c>
      <c r="AD78" s="396">
        <f t="shared" si="115"/>
        <v>0</v>
      </c>
      <c r="AE78" s="396">
        <f t="shared" si="116"/>
        <v>0</v>
      </c>
      <c r="AF78" s="389">
        <f t="shared" si="98"/>
        <v>91.25</v>
      </c>
      <c r="AG78" s="367">
        <f t="shared" si="99"/>
        <v>7938750</v>
      </c>
      <c r="AH78" s="367">
        <f t="shared" si="117"/>
        <v>1</v>
      </c>
      <c r="AI78" s="367">
        <f t="shared" si="100"/>
        <v>0</v>
      </c>
      <c r="AJ78" s="367">
        <f t="shared" si="101"/>
        <v>0</v>
      </c>
      <c r="AK78" s="372">
        <f t="shared" si="118"/>
        <v>0</v>
      </c>
      <c r="AL78" s="394">
        <f t="shared" si="119"/>
        <v>0</v>
      </c>
      <c r="AM78" s="395">
        <f t="shared" si="120"/>
        <v>0</v>
      </c>
      <c r="AN78" s="395">
        <f t="shared" si="121"/>
        <v>0</v>
      </c>
      <c r="AO78" s="394">
        <f t="shared" si="122"/>
        <v>1</v>
      </c>
      <c r="AP78" s="395">
        <f t="shared" si="123"/>
        <v>91.25</v>
      </c>
      <c r="AQ78" s="395">
        <f t="shared" si="124"/>
        <v>7938750</v>
      </c>
      <c r="AR78" s="394">
        <f t="shared" si="125"/>
        <v>0</v>
      </c>
      <c r="AS78" s="366">
        <f t="shared" si="126"/>
        <v>0</v>
      </c>
      <c r="AT78" s="366">
        <f t="shared" si="127"/>
        <v>0</v>
      </c>
      <c r="AU78" s="394">
        <f t="shared" si="128"/>
        <v>1</v>
      </c>
      <c r="AV78" s="395">
        <f t="shared" si="129"/>
        <v>91.25</v>
      </c>
      <c r="AW78" s="395">
        <f t="shared" si="130"/>
        <v>7938750</v>
      </c>
      <c r="AX78" s="394">
        <f t="shared" si="131"/>
        <v>0</v>
      </c>
      <c r="AY78" s="366">
        <f t="shared" si="132"/>
        <v>0</v>
      </c>
      <c r="AZ78" s="366">
        <f t="shared" si="133"/>
        <v>0</v>
      </c>
      <c r="BA78" s="394">
        <f t="shared" si="134"/>
        <v>0</v>
      </c>
      <c r="BB78" s="366">
        <f t="shared" si="177"/>
        <v>0</v>
      </c>
      <c r="BC78" s="366">
        <f t="shared" si="178"/>
        <v>0</v>
      </c>
      <c r="BD78" s="394">
        <f t="shared" si="175"/>
        <v>0</v>
      </c>
      <c r="BE78" s="366">
        <f t="shared" si="88"/>
        <v>0</v>
      </c>
      <c r="BF78" s="366">
        <f t="shared" si="89"/>
        <v>0</v>
      </c>
      <c r="BG78" s="394">
        <f t="shared" si="135"/>
        <v>0</v>
      </c>
      <c r="BH78" s="366">
        <f t="shared" si="91"/>
        <v>0</v>
      </c>
      <c r="BI78" s="366">
        <f t="shared" si="92"/>
        <v>0</v>
      </c>
      <c r="BJ78" s="394">
        <f t="shared" si="136"/>
        <v>0</v>
      </c>
      <c r="BK78" s="366">
        <f t="shared" si="137"/>
        <v>0</v>
      </c>
      <c r="BL78" s="366">
        <f t="shared" si="138"/>
        <v>0</v>
      </c>
      <c r="BM78" s="394">
        <f t="shared" si="139"/>
        <v>1</v>
      </c>
      <c r="BN78" s="366">
        <f t="shared" si="140"/>
        <v>91.25</v>
      </c>
      <c r="BO78" s="366">
        <f t="shared" si="141"/>
        <v>7938750</v>
      </c>
      <c r="BP78" s="394">
        <f t="shared" si="142"/>
        <v>0</v>
      </c>
      <c r="BQ78" s="366">
        <f t="shared" si="143"/>
        <v>0</v>
      </c>
      <c r="BR78" s="366">
        <f t="shared" si="144"/>
        <v>0</v>
      </c>
      <c r="BS78" s="394">
        <f t="shared" si="145"/>
        <v>0</v>
      </c>
      <c r="BT78" s="366">
        <f t="shared" si="146"/>
        <v>0</v>
      </c>
      <c r="BU78" s="366">
        <f t="shared" si="147"/>
        <v>0</v>
      </c>
      <c r="BV78" s="394">
        <f t="shared" si="148"/>
        <v>0</v>
      </c>
      <c r="BW78" s="366">
        <f t="shared" si="149"/>
        <v>0</v>
      </c>
      <c r="BX78" s="366">
        <f t="shared" si="150"/>
        <v>0</v>
      </c>
      <c r="BY78" s="394">
        <f t="shared" si="151"/>
        <v>0</v>
      </c>
      <c r="BZ78" s="366">
        <f t="shared" si="152"/>
        <v>0</v>
      </c>
      <c r="CA78" s="366">
        <f t="shared" si="153"/>
        <v>0</v>
      </c>
      <c r="CB78" s="394">
        <f t="shared" si="154"/>
        <v>0</v>
      </c>
      <c r="CC78" s="366">
        <f t="shared" si="155"/>
        <v>0</v>
      </c>
      <c r="CD78" s="366">
        <f t="shared" si="156"/>
        <v>0</v>
      </c>
      <c r="CE78" s="394">
        <f t="shared" si="157"/>
        <v>0</v>
      </c>
      <c r="CF78" s="366">
        <f t="shared" si="158"/>
        <v>0</v>
      </c>
      <c r="CG78" s="366">
        <f t="shared" si="159"/>
        <v>0</v>
      </c>
      <c r="CH78" s="394">
        <f t="shared" si="160"/>
        <v>1</v>
      </c>
      <c r="CI78" s="366">
        <f t="shared" si="161"/>
        <v>91.25</v>
      </c>
      <c r="CJ78" s="366">
        <f t="shared" si="162"/>
        <v>7938750</v>
      </c>
      <c r="CK78" s="394">
        <f t="shared" si="163"/>
        <v>0</v>
      </c>
      <c r="CL78" s="366">
        <f t="shared" si="164"/>
        <v>0</v>
      </c>
      <c r="CM78" s="366">
        <f t="shared" si="165"/>
        <v>0</v>
      </c>
      <c r="CN78" s="394">
        <f t="shared" si="166"/>
        <v>0</v>
      </c>
      <c r="CO78" s="366">
        <f t="shared" si="167"/>
        <v>0</v>
      </c>
      <c r="CP78" s="366">
        <f t="shared" si="168"/>
        <v>0</v>
      </c>
      <c r="CQ78" s="394">
        <f t="shared" si="169"/>
        <v>0</v>
      </c>
      <c r="CR78" s="366">
        <f t="shared" si="170"/>
        <v>0</v>
      </c>
      <c r="CS78" s="366">
        <f t="shared" si="171"/>
        <v>0</v>
      </c>
      <c r="CT78" s="394">
        <f t="shared" si="172"/>
        <v>0</v>
      </c>
      <c r="CU78" s="366">
        <f t="shared" si="173"/>
        <v>0</v>
      </c>
      <c r="CV78" s="366">
        <f t="shared" si="174"/>
        <v>0</v>
      </c>
      <c r="CW78" s="429"/>
      <c r="CX78" s="429"/>
      <c r="CY78" s="429"/>
      <c r="CZ78" s="429"/>
      <c r="DA78" s="429"/>
      <c r="DB78" s="429"/>
      <c r="DC78" s="429"/>
      <c r="DD78" s="429"/>
      <c r="DE78" s="429"/>
      <c r="DF78" s="429"/>
      <c r="DG78" s="429"/>
      <c r="DH78" s="429"/>
      <c r="DI78" s="429"/>
      <c r="DJ78" s="429"/>
      <c r="DK78" s="429"/>
      <c r="DL78" s="429"/>
      <c r="DM78" s="429"/>
      <c r="DN78" s="429"/>
      <c r="DO78" s="429"/>
      <c r="DP78" s="429"/>
      <c r="DQ78" s="429"/>
      <c r="DR78" s="429"/>
      <c r="DS78" s="429"/>
      <c r="DT78" s="429"/>
      <c r="DU78" s="429"/>
      <c r="DV78" s="429"/>
      <c r="DW78" s="429"/>
      <c r="DX78" s="429"/>
      <c r="DY78" s="429"/>
      <c r="DZ78" s="429"/>
      <c r="EA78" s="429"/>
      <c r="EB78" s="429"/>
      <c r="EC78" s="429"/>
      <c r="ED78" s="429"/>
      <c r="EE78" s="429"/>
      <c r="EF78" s="429"/>
      <c r="EG78" s="429"/>
      <c r="EH78" s="429"/>
      <c r="EI78" s="429"/>
      <c r="EJ78" s="429"/>
      <c r="EK78" s="429"/>
      <c r="EL78" s="429"/>
      <c r="EM78" s="429"/>
      <c r="EN78" s="429"/>
      <c r="EO78" s="429"/>
      <c r="EP78" s="429"/>
      <c r="EQ78" s="429"/>
      <c r="ER78" s="429"/>
      <c r="ES78" s="429"/>
      <c r="ET78" s="429"/>
      <c r="EU78" s="429"/>
    </row>
    <row r="79" spans="1:151" x14ac:dyDescent="0.3">
      <c r="A79" s="161">
        <v>10</v>
      </c>
      <c r="B79" s="162" t="s">
        <v>143</v>
      </c>
      <c r="C79" s="8" t="s">
        <v>61</v>
      </c>
      <c r="D79" s="8" t="s">
        <v>144</v>
      </c>
      <c r="E79" s="8" t="s">
        <v>102</v>
      </c>
      <c r="F79" s="8" t="s">
        <v>18</v>
      </c>
      <c r="G79" s="8" t="s">
        <v>18</v>
      </c>
      <c r="H79" s="7" t="s">
        <v>346</v>
      </c>
      <c r="I79" s="7">
        <v>2019</v>
      </c>
      <c r="J79" s="6" t="s">
        <v>83</v>
      </c>
      <c r="K79" s="11" t="s">
        <v>57</v>
      </c>
      <c r="L79" s="12" t="s">
        <v>375</v>
      </c>
      <c r="M79" s="11" t="s">
        <v>17</v>
      </c>
      <c r="N79" s="26">
        <v>165.86</v>
      </c>
      <c r="O79" s="132">
        <v>90000</v>
      </c>
      <c r="P79" s="350">
        <v>14927400</v>
      </c>
      <c r="Q79" s="394">
        <f t="shared" si="102"/>
        <v>0</v>
      </c>
      <c r="R79" s="395">
        <f t="shared" si="103"/>
        <v>0</v>
      </c>
      <c r="S79" s="395">
        <f t="shared" si="104"/>
        <v>0</v>
      </c>
      <c r="T79" s="394">
        <f t="shared" si="105"/>
        <v>1</v>
      </c>
      <c r="U79" s="395">
        <f t="shared" si="106"/>
        <v>165.86</v>
      </c>
      <c r="V79" s="395">
        <f t="shared" si="107"/>
        <v>14927400</v>
      </c>
      <c r="W79" s="394">
        <f t="shared" si="108"/>
        <v>0</v>
      </c>
      <c r="X79" s="396">
        <f t="shared" si="109"/>
        <v>0</v>
      </c>
      <c r="Y79" s="396">
        <f t="shared" si="110"/>
        <v>0</v>
      </c>
      <c r="Z79" s="394">
        <f t="shared" si="111"/>
        <v>0</v>
      </c>
      <c r="AA79" s="396">
        <f t="shared" si="112"/>
        <v>0</v>
      </c>
      <c r="AB79" s="396">
        <f t="shared" si="113"/>
        <v>0</v>
      </c>
      <c r="AC79" s="394">
        <f t="shared" si="114"/>
        <v>0</v>
      </c>
      <c r="AD79" s="396">
        <f t="shared" si="115"/>
        <v>0</v>
      </c>
      <c r="AE79" s="396">
        <f t="shared" si="116"/>
        <v>0</v>
      </c>
      <c r="AF79" s="389">
        <f t="shared" si="98"/>
        <v>165.86</v>
      </c>
      <c r="AG79" s="367">
        <f t="shared" si="99"/>
        <v>14927400</v>
      </c>
      <c r="AH79" s="367">
        <f t="shared" si="117"/>
        <v>1</v>
      </c>
      <c r="AI79" s="367">
        <f t="shared" si="100"/>
        <v>0</v>
      </c>
      <c r="AJ79" s="367">
        <f t="shared" si="101"/>
        <v>0</v>
      </c>
      <c r="AK79" s="372">
        <f t="shared" si="118"/>
        <v>0</v>
      </c>
      <c r="AL79" s="394">
        <f t="shared" si="119"/>
        <v>0</v>
      </c>
      <c r="AM79" s="395">
        <f t="shared" si="120"/>
        <v>0</v>
      </c>
      <c r="AN79" s="395">
        <f t="shared" si="121"/>
        <v>0</v>
      </c>
      <c r="AO79" s="394">
        <f t="shared" si="122"/>
        <v>1</v>
      </c>
      <c r="AP79" s="395">
        <f t="shared" si="123"/>
        <v>165.86</v>
      </c>
      <c r="AQ79" s="395">
        <f t="shared" si="124"/>
        <v>14927400</v>
      </c>
      <c r="AR79" s="394">
        <f t="shared" si="125"/>
        <v>0</v>
      </c>
      <c r="AS79" s="366">
        <f t="shared" si="126"/>
        <v>0</v>
      </c>
      <c r="AT79" s="366">
        <f t="shared" si="127"/>
        <v>0</v>
      </c>
      <c r="AU79" s="394">
        <f t="shared" si="128"/>
        <v>1</v>
      </c>
      <c r="AV79" s="395">
        <f t="shared" si="129"/>
        <v>165.86</v>
      </c>
      <c r="AW79" s="395">
        <f t="shared" si="130"/>
        <v>14927400</v>
      </c>
      <c r="AX79" s="394">
        <f t="shared" si="131"/>
        <v>0</v>
      </c>
      <c r="AY79" s="366">
        <f t="shared" si="132"/>
        <v>0</v>
      </c>
      <c r="AZ79" s="366">
        <f t="shared" si="133"/>
        <v>0</v>
      </c>
      <c r="BA79" s="394">
        <f t="shared" si="134"/>
        <v>0</v>
      </c>
      <c r="BB79" s="366">
        <f t="shared" si="177"/>
        <v>0</v>
      </c>
      <c r="BC79" s="366">
        <f t="shared" si="178"/>
        <v>0</v>
      </c>
      <c r="BD79" s="394">
        <f t="shared" si="175"/>
        <v>0</v>
      </c>
      <c r="BE79" s="366">
        <f t="shared" si="88"/>
        <v>0</v>
      </c>
      <c r="BF79" s="366">
        <f t="shared" si="89"/>
        <v>0</v>
      </c>
      <c r="BG79" s="394">
        <f t="shared" si="135"/>
        <v>0</v>
      </c>
      <c r="BH79" s="366">
        <f t="shared" si="91"/>
        <v>0</v>
      </c>
      <c r="BI79" s="366">
        <f t="shared" si="92"/>
        <v>0</v>
      </c>
      <c r="BJ79" s="394">
        <f t="shared" si="136"/>
        <v>0</v>
      </c>
      <c r="BK79" s="366">
        <f t="shared" si="137"/>
        <v>0</v>
      </c>
      <c r="BL79" s="366">
        <f t="shared" si="138"/>
        <v>0</v>
      </c>
      <c r="BM79" s="394">
        <f t="shared" si="139"/>
        <v>1</v>
      </c>
      <c r="BN79" s="366">
        <f t="shared" si="140"/>
        <v>165.86</v>
      </c>
      <c r="BO79" s="366">
        <f t="shared" si="141"/>
        <v>14927400</v>
      </c>
      <c r="BP79" s="394">
        <f t="shared" si="142"/>
        <v>0</v>
      </c>
      <c r="BQ79" s="366">
        <f t="shared" si="143"/>
        <v>0</v>
      </c>
      <c r="BR79" s="366">
        <f t="shared" si="144"/>
        <v>0</v>
      </c>
      <c r="BS79" s="394">
        <f t="shared" si="145"/>
        <v>0</v>
      </c>
      <c r="BT79" s="366">
        <f t="shared" si="146"/>
        <v>0</v>
      </c>
      <c r="BU79" s="366">
        <f t="shared" si="147"/>
        <v>0</v>
      </c>
      <c r="BV79" s="394">
        <f t="shared" si="148"/>
        <v>0</v>
      </c>
      <c r="BW79" s="366">
        <f t="shared" si="149"/>
        <v>0</v>
      </c>
      <c r="BX79" s="366">
        <f t="shared" si="150"/>
        <v>0</v>
      </c>
      <c r="BY79" s="394">
        <f t="shared" si="151"/>
        <v>0</v>
      </c>
      <c r="BZ79" s="366">
        <f t="shared" si="152"/>
        <v>0</v>
      </c>
      <c r="CA79" s="366">
        <f t="shared" si="153"/>
        <v>0</v>
      </c>
      <c r="CB79" s="394">
        <f t="shared" si="154"/>
        <v>0</v>
      </c>
      <c r="CC79" s="366">
        <f t="shared" si="155"/>
        <v>0</v>
      </c>
      <c r="CD79" s="366">
        <f t="shared" si="156"/>
        <v>0</v>
      </c>
      <c r="CE79" s="394">
        <f t="shared" si="157"/>
        <v>0</v>
      </c>
      <c r="CF79" s="366">
        <f t="shared" si="158"/>
        <v>0</v>
      </c>
      <c r="CG79" s="366">
        <f t="shared" si="159"/>
        <v>0</v>
      </c>
      <c r="CH79" s="394">
        <f t="shared" si="160"/>
        <v>1</v>
      </c>
      <c r="CI79" s="366">
        <f t="shared" si="161"/>
        <v>165.86</v>
      </c>
      <c r="CJ79" s="366">
        <f t="shared" si="162"/>
        <v>14927400</v>
      </c>
      <c r="CK79" s="394">
        <f t="shared" si="163"/>
        <v>0</v>
      </c>
      <c r="CL79" s="366">
        <f t="shared" si="164"/>
        <v>0</v>
      </c>
      <c r="CM79" s="366">
        <f t="shared" si="165"/>
        <v>0</v>
      </c>
      <c r="CN79" s="394">
        <f t="shared" si="166"/>
        <v>0</v>
      </c>
      <c r="CO79" s="366">
        <f t="shared" si="167"/>
        <v>0</v>
      </c>
      <c r="CP79" s="366">
        <f t="shared" si="168"/>
        <v>0</v>
      </c>
      <c r="CQ79" s="394">
        <f t="shared" si="169"/>
        <v>0</v>
      </c>
      <c r="CR79" s="366">
        <f t="shared" si="170"/>
        <v>0</v>
      </c>
      <c r="CS79" s="366">
        <f t="shared" si="171"/>
        <v>0</v>
      </c>
      <c r="CT79" s="394">
        <f t="shared" si="172"/>
        <v>0</v>
      </c>
      <c r="CU79" s="366">
        <f t="shared" si="173"/>
        <v>0</v>
      </c>
      <c r="CV79" s="366">
        <f t="shared" si="174"/>
        <v>0</v>
      </c>
      <c r="CW79" s="429"/>
      <c r="CX79" s="429"/>
      <c r="CY79" s="429"/>
      <c r="CZ79" s="429"/>
      <c r="DA79" s="429"/>
      <c r="DB79" s="429"/>
      <c r="DC79" s="429"/>
      <c r="DD79" s="429"/>
      <c r="DE79" s="429"/>
      <c r="DF79" s="429"/>
      <c r="DG79" s="429"/>
      <c r="DH79" s="429"/>
      <c r="DI79" s="429"/>
      <c r="DJ79" s="429"/>
      <c r="DK79" s="429"/>
      <c r="DL79" s="429"/>
      <c r="DM79" s="429"/>
      <c r="DN79" s="429"/>
      <c r="DO79" s="429"/>
      <c r="DP79" s="429"/>
      <c r="DQ79" s="429"/>
      <c r="DR79" s="429"/>
      <c r="DS79" s="429"/>
      <c r="DT79" s="429"/>
      <c r="DU79" s="429"/>
      <c r="DV79" s="429"/>
      <c r="DW79" s="429"/>
      <c r="DX79" s="429"/>
      <c r="DY79" s="429"/>
      <c r="DZ79" s="429"/>
      <c r="EA79" s="429"/>
      <c r="EB79" s="429"/>
      <c r="EC79" s="429"/>
      <c r="ED79" s="429"/>
      <c r="EE79" s="429"/>
      <c r="EF79" s="429"/>
      <c r="EG79" s="429"/>
      <c r="EH79" s="429"/>
      <c r="EI79" s="429"/>
      <c r="EJ79" s="429"/>
      <c r="EK79" s="429"/>
      <c r="EL79" s="429"/>
      <c r="EM79" s="429"/>
      <c r="EN79" s="429"/>
      <c r="EO79" s="429"/>
      <c r="EP79" s="429"/>
      <c r="EQ79" s="429"/>
      <c r="ER79" s="429"/>
      <c r="ES79" s="429"/>
      <c r="ET79" s="429"/>
      <c r="EU79" s="429"/>
    </row>
    <row r="80" spans="1:151" x14ac:dyDescent="0.3">
      <c r="A80" s="161">
        <v>11</v>
      </c>
      <c r="B80" s="162" t="s">
        <v>143</v>
      </c>
      <c r="C80" s="8" t="s">
        <v>61</v>
      </c>
      <c r="D80" s="8" t="s">
        <v>144</v>
      </c>
      <c r="E80" s="8" t="s">
        <v>102</v>
      </c>
      <c r="F80" s="8" t="s">
        <v>18</v>
      </c>
      <c r="G80" s="8" t="s">
        <v>18</v>
      </c>
      <c r="H80" s="7" t="s">
        <v>346</v>
      </c>
      <c r="I80" s="7">
        <v>2019</v>
      </c>
      <c r="J80" s="6" t="s">
        <v>83</v>
      </c>
      <c r="K80" s="11" t="s">
        <v>57</v>
      </c>
      <c r="L80" s="12" t="s">
        <v>375</v>
      </c>
      <c r="M80" s="11" t="s">
        <v>17</v>
      </c>
      <c r="N80" s="26">
        <v>152.80000000000001</v>
      </c>
      <c r="O80" s="132">
        <v>90000</v>
      </c>
      <c r="P80" s="350">
        <v>13752000</v>
      </c>
      <c r="Q80" s="394">
        <f t="shared" si="102"/>
        <v>0</v>
      </c>
      <c r="R80" s="395">
        <f t="shared" si="103"/>
        <v>0</v>
      </c>
      <c r="S80" s="395">
        <f t="shared" si="104"/>
        <v>0</v>
      </c>
      <c r="T80" s="394">
        <f t="shared" si="105"/>
        <v>1</v>
      </c>
      <c r="U80" s="395">
        <f t="shared" si="106"/>
        <v>152.80000000000001</v>
      </c>
      <c r="V80" s="395">
        <f t="shared" si="107"/>
        <v>13752000</v>
      </c>
      <c r="W80" s="394">
        <f t="shared" si="108"/>
        <v>0</v>
      </c>
      <c r="X80" s="396">
        <f t="shared" si="109"/>
        <v>0</v>
      </c>
      <c r="Y80" s="396">
        <f t="shared" si="110"/>
        <v>0</v>
      </c>
      <c r="Z80" s="394">
        <f t="shared" si="111"/>
        <v>0</v>
      </c>
      <c r="AA80" s="396">
        <f t="shared" si="112"/>
        <v>0</v>
      </c>
      <c r="AB80" s="396">
        <f t="shared" si="113"/>
        <v>0</v>
      </c>
      <c r="AC80" s="394">
        <f t="shared" si="114"/>
        <v>0</v>
      </c>
      <c r="AD80" s="396">
        <f t="shared" si="115"/>
        <v>0</v>
      </c>
      <c r="AE80" s="396">
        <f t="shared" si="116"/>
        <v>0</v>
      </c>
      <c r="AF80" s="389">
        <f t="shared" si="98"/>
        <v>152.80000000000001</v>
      </c>
      <c r="AG80" s="367">
        <f t="shared" si="99"/>
        <v>13752000</v>
      </c>
      <c r="AH80" s="367">
        <f t="shared" si="117"/>
        <v>1</v>
      </c>
      <c r="AI80" s="367">
        <f t="shared" si="100"/>
        <v>0</v>
      </c>
      <c r="AJ80" s="367">
        <f t="shared" si="101"/>
        <v>0</v>
      </c>
      <c r="AK80" s="372">
        <f t="shared" si="118"/>
        <v>0</v>
      </c>
      <c r="AL80" s="394">
        <f t="shared" si="119"/>
        <v>0</v>
      </c>
      <c r="AM80" s="395">
        <f t="shared" si="120"/>
        <v>0</v>
      </c>
      <c r="AN80" s="395">
        <f t="shared" si="121"/>
        <v>0</v>
      </c>
      <c r="AO80" s="394">
        <f t="shared" si="122"/>
        <v>1</v>
      </c>
      <c r="AP80" s="395">
        <f t="shared" si="123"/>
        <v>152.80000000000001</v>
      </c>
      <c r="AQ80" s="395">
        <f t="shared" si="124"/>
        <v>13752000</v>
      </c>
      <c r="AR80" s="394">
        <f t="shared" si="125"/>
        <v>0</v>
      </c>
      <c r="AS80" s="366">
        <f t="shared" si="126"/>
        <v>0</v>
      </c>
      <c r="AT80" s="366">
        <f t="shared" si="127"/>
        <v>0</v>
      </c>
      <c r="AU80" s="394">
        <f t="shared" si="128"/>
        <v>1</v>
      </c>
      <c r="AV80" s="395">
        <f t="shared" si="129"/>
        <v>152.80000000000001</v>
      </c>
      <c r="AW80" s="395">
        <f t="shared" si="130"/>
        <v>13752000</v>
      </c>
      <c r="AX80" s="394">
        <f t="shared" si="131"/>
        <v>0</v>
      </c>
      <c r="AY80" s="366">
        <f t="shared" si="132"/>
        <v>0</v>
      </c>
      <c r="AZ80" s="366">
        <f t="shared" si="133"/>
        <v>0</v>
      </c>
      <c r="BA80" s="394">
        <f t="shared" si="134"/>
        <v>0</v>
      </c>
      <c r="BB80" s="366">
        <f t="shared" si="177"/>
        <v>0</v>
      </c>
      <c r="BC80" s="366">
        <f t="shared" si="178"/>
        <v>0</v>
      </c>
      <c r="BD80" s="394">
        <f t="shared" si="175"/>
        <v>0</v>
      </c>
      <c r="BE80" s="366">
        <f t="shared" si="88"/>
        <v>0</v>
      </c>
      <c r="BF80" s="366">
        <f t="shared" si="89"/>
        <v>0</v>
      </c>
      <c r="BG80" s="394">
        <f t="shared" si="135"/>
        <v>0</v>
      </c>
      <c r="BH80" s="366">
        <f t="shared" si="91"/>
        <v>0</v>
      </c>
      <c r="BI80" s="366">
        <f t="shared" si="92"/>
        <v>0</v>
      </c>
      <c r="BJ80" s="394">
        <f t="shared" si="136"/>
        <v>0</v>
      </c>
      <c r="BK80" s="366">
        <f t="shared" si="137"/>
        <v>0</v>
      </c>
      <c r="BL80" s="366">
        <f t="shared" si="138"/>
        <v>0</v>
      </c>
      <c r="BM80" s="394">
        <f t="shared" si="139"/>
        <v>1</v>
      </c>
      <c r="BN80" s="366">
        <f t="shared" si="140"/>
        <v>152.80000000000001</v>
      </c>
      <c r="BO80" s="366">
        <f t="shared" si="141"/>
        <v>13752000</v>
      </c>
      <c r="BP80" s="394">
        <f t="shared" si="142"/>
        <v>0</v>
      </c>
      <c r="BQ80" s="366">
        <f t="shared" si="143"/>
        <v>0</v>
      </c>
      <c r="BR80" s="366">
        <f t="shared" si="144"/>
        <v>0</v>
      </c>
      <c r="BS80" s="394">
        <f t="shared" si="145"/>
        <v>0</v>
      </c>
      <c r="BT80" s="366">
        <f t="shared" si="146"/>
        <v>0</v>
      </c>
      <c r="BU80" s="366">
        <f t="shared" si="147"/>
        <v>0</v>
      </c>
      <c r="BV80" s="394">
        <f t="shared" si="148"/>
        <v>0</v>
      </c>
      <c r="BW80" s="366">
        <f t="shared" si="149"/>
        <v>0</v>
      </c>
      <c r="BX80" s="366">
        <f t="shared" si="150"/>
        <v>0</v>
      </c>
      <c r="BY80" s="394">
        <f t="shared" si="151"/>
        <v>0</v>
      </c>
      <c r="BZ80" s="366">
        <f t="shared" si="152"/>
        <v>0</v>
      </c>
      <c r="CA80" s="366">
        <f t="shared" si="153"/>
        <v>0</v>
      </c>
      <c r="CB80" s="394">
        <f t="shared" si="154"/>
        <v>0</v>
      </c>
      <c r="CC80" s="366">
        <f t="shared" si="155"/>
        <v>0</v>
      </c>
      <c r="CD80" s="366">
        <f t="shared" si="156"/>
        <v>0</v>
      </c>
      <c r="CE80" s="394">
        <f t="shared" si="157"/>
        <v>0</v>
      </c>
      <c r="CF80" s="366">
        <f t="shared" si="158"/>
        <v>0</v>
      </c>
      <c r="CG80" s="366">
        <f t="shared" si="159"/>
        <v>0</v>
      </c>
      <c r="CH80" s="394">
        <f t="shared" si="160"/>
        <v>1</v>
      </c>
      <c r="CI80" s="366">
        <f t="shared" si="161"/>
        <v>152.80000000000001</v>
      </c>
      <c r="CJ80" s="366">
        <f t="shared" si="162"/>
        <v>13752000</v>
      </c>
      <c r="CK80" s="394">
        <f t="shared" si="163"/>
        <v>0</v>
      </c>
      <c r="CL80" s="366">
        <f t="shared" si="164"/>
        <v>0</v>
      </c>
      <c r="CM80" s="366">
        <f t="shared" si="165"/>
        <v>0</v>
      </c>
      <c r="CN80" s="394">
        <f t="shared" si="166"/>
        <v>0</v>
      </c>
      <c r="CO80" s="366">
        <f t="shared" si="167"/>
        <v>0</v>
      </c>
      <c r="CP80" s="366">
        <f t="shared" si="168"/>
        <v>0</v>
      </c>
      <c r="CQ80" s="394">
        <f t="shared" si="169"/>
        <v>0</v>
      </c>
      <c r="CR80" s="366">
        <f t="shared" si="170"/>
        <v>0</v>
      </c>
      <c r="CS80" s="366">
        <f t="shared" si="171"/>
        <v>0</v>
      </c>
      <c r="CT80" s="394">
        <f t="shared" si="172"/>
        <v>0</v>
      </c>
      <c r="CU80" s="366">
        <f t="shared" si="173"/>
        <v>0</v>
      </c>
      <c r="CV80" s="366">
        <f t="shared" si="174"/>
        <v>0</v>
      </c>
      <c r="CW80" s="429"/>
      <c r="CX80" s="429"/>
      <c r="CY80" s="429"/>
      <c r="CZ80" s="429"/>
      <c r="DA80" s="429"/>
      <c r="DB80" s="429"/>
      <c r="DC80" s="429"/>
      <c r="DD80" s="429"/>
      <c r="DE80" s="429"/>
      <c r="DF80" s="429"/>
      <c r="DG80" s="429"/>
      <c r="DH80" s="429"/>
      <c r="DI80" s="429"/>
      <c r="DJ80" s="429"/>
      <c r="DK80" s="429"/>
      <c r="DL80" s="429"/>
      <c r="DM80" s="429"/>
      <c r="DN80" s="429"/>
      <c r="DO80" s="429"/>
      <c r="DP80" s="429"/>
      <c r="DQ80" s="429"/>
      <c r="DR80" s="429"/>
      <c r="DS80" s="429"/>
      <c r="DT80" s="429"/>
      <c r="DU80" s="429"/>
      <c r="DV80" s="429"/>
      <c r="DW80" s="429"/>
      <c r="DX80" s="429"/>
      <c r="DY80" s="429"/>
      <c r="DZ80" s="429"/>
      <c r="EA80" s="429"/>
      <c r="EB80" s="429"/>
      <c r="EC80" s="429"/>
      <c r="ED80" s="429"/>
      <c r="EE80" s="429"/>
      <c r="EF80" s="429"/>
      <c r="EG80" s="429"/>
      <c r="EH80" s="429"/>
      <c r="EI80" s="429"/>
      <c r="EJ80" s="429"/>
      <c r="EK80" s="429"/>
      <c r="EL80" s="429"/>
      <c r="EM80" s="429"/>
      <c r="EN80" s="429"/>
      <c r="EO80" s="429"/>
      <c r="EP80" s="429"/>
      <c r="EQ80" s="429"/>
      <c r="ER80" s="429"/>
      <c r="ES80" s="429"/>
      <c r="ET80" s="429"/>
      <c r="EU80" s="429"/>
    </row>
    <row r="81" spans="1:151" x14ac:dyDescent="0.3">
      <c r="A81" s="161">
        <v>12</v>
      </c>
      <c r="B81" s="162" t="s">
        <v>143</v>
      </c>
      <c r="C81" s="8" t="s">
        <v>61</v>
      </c>
      <c r="D81" s="8" t="s">
        <v>144</v>
      </c>
      <c r="E81" s="8" t="s">
        <v>102</v>
      </c>
      <c r="F81" s="8" t="s">
        <v>18</v>
      </c>
      <c r="G81" s="8" t="s">
        <v>18</v>
      </c>
      <c r="H81" s="7" t="s">
        <v>346</v>
      </c>
      <c r="I81" s="7">
        <v>2019</v>
      </c>
      <c r="J81" s="22" t="s">
        <v>84</v>
      </c>
      <c r="K81" s="11" t="s">
        <v>58</v>
      </c>
      <c r="L81" s="12" t="s">
        <v>375</v>
      </c>
      <c r="M81" s="11" t="s">
        <v>17</v>
      </c>
      <c r="N81" s="26">
        <v>94.13</v>
      </c>
      <c r="O81" s="132">
        <f t="shared" si="176"/>
        <v>87000</v>
      </c>
      <c r="P81" s="350">
        <v>8189310</v>
      </c>
      <c r="Q81" s="394">
        <f t="shared" si="102"/>
        <v>0</v>
      </c>
      <c r="R81" s="395">
        <f t="shared" si="103"/>
        <v>0</v>
      </c>
      <c r="S81" s="395">
        <f t="shared" si="104"/>
        <v>0</v>
      </c>
      <c r="T81" s="394">
        <f t="shared" si="105"/>
        <v>1</v>
      </c>
      <c r="U81" s="395">
        <f t="shared" si="106"/>
        <v>94.13</v>
      </c>
      <c r="V81" s="395">
        <f t="shared" si="107"/>
        <v>8189310</v>
      </c>
      <c r="W81" s="394">
        <f t="shared" si="108"/>
        <v>0</v>
      </c>
      <c r="X81" s="396">
        <f t="shared" si="109"/>
        <v>0</v>
      </c>
      <c r="Y81" s="396">
        <f t="shared" si="110"/>
        <v>0</v>
      </c>
      <c r="Z81" s="394">
        <f t="shared" si="111"/>
        <v>0</v>
      </c>
      <c r="AA81" s="396">
        <f t="shared" si="112"/>
        <v>0</v>
      </c>
      <c r="AB81" s="396">
        <f t="shared" si="113"/>
        <v>0</v>
      </c>
      <c r="AC81" s="394">
        <f t="shared" si="114"/>
        <v>0</v>
      </c>
      <c r="AD81" s="396">
        <f t="shared" si="115"/>
        <v>0</v>
      </c>
      <c r="AE81" s="396">
        <f t="shared" si="116"/>
        <v>0</v>
      </c>
      <c r="AF81" s="389">
        <f t="shared" si="98"/>
        <v>94.13</v>
      </c>
      <c r="AG81" s="367">
        <f t="shared" si="99"/>
        <v>8189310</v>
      </c>
      <c r="AH81" s="367">
        <f t="shared" si="117"/>
        <v>1</v>
      </c>
      <c r="AI81" s="367">
        <f t="shared" si="100"/>
        <v>0</v>
      </c>
      <c r="AJ81" s="367">
        <f t="shared" si="101"/>
        <v>0</v>
      </c>
      <c r="AK81" s="372">
        <f t="shared" si="118"/>
        <v>0</v>
      </c>
      <c r="AL81" s="394">
        <f t="shared" si="119"/>
        <v>0</v>
      </c>
      <c r="AM81" s="395">
        <f t="shared" si="120"/>
        <v>0</v>
      </c>
      <c r="AN81" s="395">
        <f t="shared" si="121"/>
        <v>0</v>
      </c>
      <c r="AO81" s="394">
        <f t="shared" si="122"/>
        <v>1</v>
      </c>
      <c r="AP81" s="395">
        <f t="shared" si="123"/>
        <v>94.13</v>
      </c>
      <c r="AQ81" s="395">
        <f t="shared" si="124"/>
        <v>8189310</v>
      </c>
      <c r="AR81" s="394">
        <f t="shared" si="125"/>
        <v>0</v>
      </c>
      <c r="AS81" s="366">
        <f t="shared" si="126"/>
        <v>0</v>
      </c>
      <c r="AT81" s="366">
        <f t="shared" si="127"/>
        <v>0</v>
      </c>
      <c r="AU81" s="394">
        <f t="shared" si="128"/>
        <v>1</v>
      </c>
      <c r="AV81" s="395">
        <f t="shared" si="129"/>
        <v>94.13</v>
      </c>
      <c r="AW81" s="395">
        <f t="shared" si="130"/>
        <v>8189310</v>
      </c>
      <c r="AX81" s="394">
        <f t="shared" si="131"/>
        <v>0</v>
      </c>
      <c r="AY81" s="366">
        <f t="shared" si="132"/>
        <v>0</v>
      </c>
      <c r="AZ81" s="366">
        <f t="shared" si="133"/>
        <v>0</v>
      </c>
      <c r="BA81" s="394">
        <f t="shared" si="134"/>
        <v>0</v>
      </c>
      <c r="BB81" s="366">
        <f t="shared" si="177"/>
        <v>0</v>
      </c>
      <c r="BC81" s="366">
        <f t="shared" si="178"/>
        <v>0</v>
      </c>
      <c r="BD81" s="394">
        <f t="shared" si="175"/>
        <v>0</v>
      </c>
      <c r="BE81" s="366">
        <f t="shared" si="88"/>
        <v>0</v>
      </c>
      <c r="BF81" s="366">
        <f t="shared" si="89"/>
        <v>0</v>
      </c>
      <c r="BG81" s="394">
        <f t="shared" si="135"/>
        <v>0</v>
      </c>
      <c r="BH81" s="366">
        <f t="shared" si="91"/>
        <v>0</v>
      </c>
      <c r="BI81" s="366">
        <f t="shared" si="92"/>
        <v>0</v>
      </c>
      <c r="BJ81" s="394">
        <f t="shared" si="136"/>
        <v>0</v>
      </c>
      <c r="BK81" s="366">
        <f t="shared" si="137"/>
        <v>0</v>
      </c>
      <c r="BL81" s="366">
        <f t="shared" si="138"/>
        <v>0</v>
      </c>
      <c r="BM81" s="394">
        <f t="shared" si="139"/>
        <v>1</v>
      </c>
      <c r="BN81" s="366">
        <f t="shared" si="140"/>
        <v>94.13</v>
      </c>
      <c r="BO81" s="366">
        <f t="shared" si="141"/>
        <v>8189310</v>
      </c>
      <c r="BP81" s="394">
        <f t="shared" si="142"/>
        <v>0</v>
      </c>
      <c r="BQ81" s="366">
        <f t="shared" si="143"/>
        <v>0</v>
      </c>
      <c r="BR81" s="366">
        <f t="shared" si="144"/>
        <v>0</v>
      </c>
      <c r="BS81" s="394">
        <f t="shared" si="145"/>
        <v>0</v>
      </c>
      <c r="BT81" s="366">
        <f t="shared" si="146"/>
        <v>0</v>
      </c>
      <c r="BU81" s="366">
        <f t="shared" si="147"/>
        <v>0</v>
      </c>
      <c r="BV81" s="394">
        <f t="shared" si="148"/>
        <v>0</v>
      </c>
      <c r="BW81" s="366">
        <f t="shared" si="149"/>
        <v>0</v>
      </c>
      <c r="BX81" s="366">
        <f t="shared" si="150"/>
        <v>0</v>
      </c>
      <c r="BY81" s="394">
        <f t="shared" si="151"/>
        <v>0</v>
      </c>
      <c r="BZ81" s="366">
        <f t="shared" si="152"/>
        <v>0</v>
      </c>
      <c r="CA81" s="366">
        <f t="shared" si="153"/>
        <v>0</v>
      </c>
      <c r="CB81" s="394">
        <f t="shared" si="154"/>
        <v>0</v>
      </c>
      <c r="CC81" s="366">
        <f t="shared" si="155"/>
        <v>0</v>
      </c>
      <c r="CD81" s="366">
        <f t="shared" si="156"/>
        <v>0</v>
      </c>
      <c r="CE81" s="394">
        <f t="shared" si="157"/>
        <v>0</v>
      </c>
      <c r="CF81" s="366">
        <f t="shared" si="158"/>
        <v>0</v>
      </c>
      <c r="CG81" s="366">
        <f t="shared" si="159"/>
        <v>0</v>
      </c>
      <c r="CH81" s="394">
        <f t="shared" si="160"/>
        <v>1</v>
      </c>
      <c r="CI81" s="366">
        <f t="shared" si="161"/>
        <v>94.13</v>
      </c>
      <c r="CJ81" s="366">
        <f t="shared" si="162"/>
        <v>8189310</v>
      </c>
      <c r="CK81" s="394">
        <f t="shared" si="163"/>
        <v>0</v>
      </c>
      <c r="CL81" s="366">
        <f t="shared" si="164"/>
        <v>0</v>
      </c>
      <c r="CM81" s="366">
        <f t="shared" si="165"/>
        <v>0</v>
      </c>
      <c r="CN81" s="394">
        <f t="shared" si="166"/>
        <v>0</v>
      </c>
      <c r="CO81" s="366">
        <f t="shared" si="167"/>
        <v>0</v>
      </c>
      <c r="CP81" s="366">
        <f t="shared" si="168"/>
        <v>0</v>
      </c>
      <c r="CQ81" s="394">
        <f t="shared" si="169"/>
        <v>0</v>
      </c>
      <c r="CR81" s="366">
        <f t="shared" si="170"/>
        <v>0</v>
      </c>
      <c r="CS81" s="366">
        <f t="shared" si="171"/>
        <v>0</v>
      </c>
      <c r="CT81" s="394">
        <f t="shared" si="172"/>
        <v>0</v>
      </c>
      <c r="CU81" s="366">
        <f t="shared" si="173"/>
        <v>0</v>
      </c>
      <c r="CV81" s="366">
        <f t="shared" si="174"/>
        <v>0</v>
      </c>
      <c r="CW81" s="429"/>
      <c r="CX81" s="429"/>
      <c r="CY81" s="429"/>
      <c r="CZ81" s="429"/>
      <c r="DA81" s="429"/>
      <c r="DB81" s="429"/>
      <c r="DC81" s="429"/>
      <c r="DD81" s="429"/>
      <c r="DE81" s="429"/>
      <c r="DF81" s="429"/>
      <c r="DG81" s="429"/>
      <c r="DH81" s="429"/>
      <c r="DI81" s="429"/>
      <c r="DJ81" s="429"/>
      <c r="DK81" s="429"/>
      <c r="DL81" s="429"/>
      <c r="DM81" s="429"/>
      <c r="DN81" s="429"/>
      <c r="DO81" s="429"/>
      <c r="DP81" s="429"/>
      <c r="DQ81" s="429"/>
      <c r="DR81" s="429"/>
      <c r="DS81" s="429"/>
      <c r="DT81" s="429"/>
      <c r="DU81" s="429"/>
      <c r="DV81" s="429"/>
      <c r="DW81" s="429"/>
      <c r="DX81" s="429"/>
      <c r="DY81" s="429"/>
      <c r="DZ81" s="429"/>
      <c r="EA81" s="429"/>
      <c r="EB81" s="429"/>
      <c r="EC81" s="429"/>
      <c r="ED81" s="429"/>
      <c r="EE81" s="429"/>
      <c r="EF81" s="429"/>
      <c r="EG81" s="429"/>
      <c r="EH81" s="429"/>
      <c r="EI81" s="429"/>
      <c r="EJ81" s="429"/>
      <c r="EK81" s="429"/>
      <c r="EL81" s="429"/>
      <c r="EM81" s="429"/>
      <c r="EN81" s="429"/>
      <c r="EO81" s="429"/>
      <c r="EP81" s="429"/>
      <c r="EQ81" s="429"/>
      <c r="ER81" s="429"/>
      <c r="ES81" s="429"/>
      <c r="ET81" s="429"/>
      <c r="EU81" s="429"/>
    </row>
    <row r="82" spans="1:151" x14ac:dyDescent="0.3">
      <c r="A82" s="163">
        <v>13</v>
      </c>
      <c r="B82" s="164" t="s">
        <v>143</v>
      </c>
      <c r="C82" s="47" t="s">
        <v>61</v>
      </c>
      <c r="D82" s="47" t="s">
        <v>144</v>
      </c>
      <c r="E82" s="47" t="s">
        <v>102</v>
      </c>
      <c r="F82" s="8" t="s">
        <v>18</v>
      </c>
      <c r="G82" s="47" t="s">
        <v>18</v>
      </c>
      <c r="H82" s="7" t="s">
        <v>346</v>
      </c>
      <c r="I82" s="7">
        <v>2019</v>
      </c>
      <c r="J82" s="48" t="s">
        <v>84</v>
      </c>
      <c r="K82" s="40" t="s">
        <v>59</v>
      </c>
      <c r="L82" s="12" t="s">
        <v>375</v>
      </c>
      <c r="M82" s="40" t="s">
        <v>17</v>
      </c>
      <c r="N82" s="41">
        <v>79.040000000000006</v>
      </c>
      <c r="O82" s="287">
        <f t="shared" si="176"/>
        <v>87000</v>
      </c>
      <c r="P82" s="354">
        <v>6876480</v>
      </c>
      <c r="Q82" s="394">
        <f t="shared" si="102"/>
        <v>0</v>
      </c>
      <c r="R82" s="395">
        <f t="shared" si="103"/>
        <v>0</v>
      </c>
      <c r="S82" s="395">
        <f t="shared" si="104"/>
        <v>0</v>
      </c>
      <c r="T82" s="394">
        <f t="shared" si="105"/>
        <v>1</v>
      </c>
      <c r="U82" s="395">
        <f t="shared" si="106"/>
        <v>79.040000000000006</v>
      </c>
      <c r="V82" s="395">
        <f t="shared" si="107"/>
        <v>6876480</v>
      </c>
      <c r="W82" s="394">
        <f t="shared" si="108"/>
        <v>0</v>
      </c>
      <c r="X82" s="396">
        <f t="shared" si="109"/>
        <v>0</v>
      </c>
      <c r="Y82" s="396">
        <f t="shared" si="110"/>
        <v>0</v>
      </c>
      <c r="Z82" s="394">
        <f t="shared" si="111"/>
        <v>0</v>
      </c>
      <c r="AA82" s="396">
        <f t="shared" si="112"/>
        <v>0</v>
      </c>
      <c r="AB82" s="396">
        <f t="shared" si="113"/>
        <v>0</v>
      </c>
      <c r="AC82" s="394">
        <f t="shared" si="114"/>
        <v>0</v>
      </c>
      <c r="AD82" s="396">
        <f t="shared" si="115"/>
        <v>0</v>
      </c>
      <c r="AE82" s="396">
        <f t="shared" si="116"/>
        <v>0</v>
      </c>
      <c r="AF82" s="389">
        <f t="shared" si="98"/>
        <v>79.040000000000006</v>
      </c>
      <c r="AG82" s="367">
        <f t="shared" si="99"/>
        <v>6876480</v>
      </c>
      <c r="AH82" s="367">
        <f t="shared" si="117"/>
        <v>1</v>
      </c>
      <c r="AI82" s="367">
        <f t="shared" si="100"/>
        <v>0</v>
      </c>
      <c r="AJ82" s="367">
        <f t="shared" si="101"/>
        <v>0</v>
      </c>
      <c r="AK82" s="372">
        <f t="shared" si="118"/>
        <v>0</v>
      </c>
      <c r="AL82" s="394">
        <f t="shared" si="119"/>
        <v>0</v>
      </c>
      <c r="AM82" s="395">
        <f t="shared" si="120"/>
        <v>0</v>
      </c>
      <c r="AN82" s="395">
        <f t="shared" si="121"/>
        <v>0</v>
      </c>
      <c r="AO82" s="394">
        <f t="shared" si="122"/>
        <v>1</v>
      </c>
      <c r="AP82" s="395">
        <f t="shared" si="123"/>
        <v>79.040000000000006</v>
      </c>
      <c r="AQ82" s="395">
        <f t="shared" si="124"/>
        <v>6876480</v>
      </c>
      <c r="AR82" s="394">
        <f t="shared" si="125"/>
        <v>0</v>
      </c>
      <c r="AS82" s="366">
        <f t="shared" si="126"/>
        <v>0</v>
      </c>
      <c r="AT82" s="366">
        <f t="shared" si="127"/>
        <v>0</v>
      </c>
      <c r="AU82" s="394">
        <f t="shared" si="128"/>
        <v>1</v>
      </c>
      <c r="AV82" s="395">
        <f t="shared" si="129"/>
        <v>79.040000000000006</v>
      </c>
      <c r="AW82" s="395">
        <f t="shared" si="130"/>
        <v>6876480</v>
      </c>
      <c r="AX82" s="394">
        <f t="shared" si="131"/>
        <v>0</v>
      </c>
      <c r="AY82" s="366">
        <f t="shared" si="132"/>
        <v>0</v>
      </c>
      <c r="AZ82" s="366">
        <f t="shared" si="133"/>
        <v>0</v>
      </c>
      <c r="BA82" s="394">
        <f t="shared" si="134"/>
        <v>0</v>
      </c>
      <c r="BB82" s="366">
        <f t="shared" si="177"/>
        <v>0</v>
      </c>
      <c r="BC82" s="366">
        <f t="shared" si="178"/>
        <v>0</v>
      </c>
      <c r="BD82" s="394">
        <f t="shared" si="175"/>
        <v>0</v>
      </c>
      <c r="BE82" s="366">
        <f t="shared" si="88"/>
        <v>0</v>
      </c>
      <c r="BF82" s="366">
        <f t="shared" si="89"/>
        <v>0</v>
      </c>
      <c r="BG82" s="394">
        <f t="shared" si="135"/>
        <v>0</v>
      </c>
      <c r="BH82" s="366">
        <f t="shared" si="91"/>
        <v>0</v>
      </c>
      <c r="BI82" s="366">
        <f t="shared" si="92"/>
        <v>0</v>
      </c>
      <c r="BJ82" s="394">
        <f t="shared" si="136"/>
        <v>0</v>
      </c>
      <c r="BK82" s="366">
        <f t="shared" si="137"/>
        <v>0</v>
      </c>
      <c r="BL82" s="366">
        <f t="shared" si="138"/>
        <v>0</v>
      </c>
      <c r="BM82" s="394">
        <f t="shared" si="139"/>
        <v>1</v>
      </c>
      <c r="BN82" s="366">
        <f t="shared" si="140"/>
        <v>79.040000000000006</v>
      </c>
      <c r="BO82" s="366">
        <f t="shared" si="141"/>
        <v>6876480</v>
      </c>
      <c r="BP82" s="394">
        <f t="shared" si="142"/>
        <v>0</v>
      </c>
      <c r="BQ82" s="366">
        <f t="shared" si="143"/>
        <v>0</v>
      </c>
      <c r="BR82" s="366">
        <f t="shared" si="144"/>
        <v>0</v>
      </c>
      <c r="BS82" s="394">
        <f t="shared" si="145"/>
        <v>0</v>
      </c>
      <c r="BT82" s="366">
        <f t="shared" si="146"/>
        <v>0</v>
      </c>
      <c r="BU82" s="366">
        <f t="shared" si="147"/>
        <v>0</v>
      </c>
      <c r="BV82" s="394">
        <f t="shared" si="148"/>
        <v>0</v>
      </c>
      <c r="BW82" s="366">
        <f t="shared" si="149"/>
        <v>0</v>
      </c>
      <c r="BX82" s="366">
        <f t="shared" si="150"/>
        <v>0</v>
      </c>
      <c r="BY82" s="394">
        <f t="shared" si="151"/>
        <v>0</v>
      </c>
      <c r="BZ82" s="366">
        <f t="shared" si="152"/>
        <v>0</v>
      </c>
      <c r="CA82" s="366">
        <f t="shared" si="153"/>
        <v>0</v>
      </c>
      <c r="CB82" s="394">
        <f t="shared" si="154"/>
        <v>0</v>
      </c>
      <c r="CC82" s="366">
        <f t="shared" si="155"/>
        <v>0</v>
      </c>
      <c r="CD82" s="366">
        <f t="shared" si="156"/>
        <v>0</v>
      </c>
      <c r="CE82" s="394">
        <f t="shared" si="157"/>
        <v>0</v>
      </c>
      <c r="CF82" s="366">
        <f t="shared" si="158"/>
        <v>0</v>
      </c>
      <c r="CG82" s="366">
        <f t="shared" si="159"/>
        <v>0</v>
      </c>
      <c r="CH82" s="394">
        <f t="shared" si="160"/>
        <v>1</v>
      </c>
      <c r="CI82" s="366">
        <f t="shared" si="161"/>
        <v>79.040000000000006</v>
      </c>
      <c r="CJ82" s="366">
        <f t="shared" si="162"/>
        <v>6876480</v>
      </c>
      <c r="CK82" s="394">
        <f t="shared" si="163"/>
        <v>0</v>
      </c>
      <c r="CL82" s="366">
        <f t="shared" si="164"/>
        <v>0</v>
      </c>
      <c r="CM82" s="366">
        <f t="shared" si="165"/>
        <v>0</v>
      </c>
      <c r="CN82" s="394">
        <f t="shared" si="166"/>
        <v>0</v>
      </c>
      <c r="CO82" s="366">
        <f t="shared" si="167"/>
        <v>0</v>
      </c>
      <c r="CP82" s="366">
        <f t="shared" si="168"/>
        <v>0</v>
      </c>
      <c r="CQ82" s="394">
        <f t="shared" si="169"/>
        <v>0</v>
      </c>
      <c r="CR82" s="366">
        <f t="shared" si="170"/>
        <v>0</v>
      </c>
      <c r="CS82" s="366">
        <f t="shared" si="171"/>
        <v>0</v>
      </c>
      <c r="CT82" s="394">
        <f t="shared" si="172"/>
        <v>0</v>
      </c>
      <c r="CU82" s="366">
        <f t="shared" si="173"/>
        <v>0</v>
      </c>
      <c r="CV82" s="366">
        <f t="shared" si="174"/>
        <v>0</v>
      </c>
      <c r="CW82" s="429"/>
      <c r="CX82" s="429"/>
      <c r="CY82" s="429"/>
      <c r="CZ82" s="429"/>
      <c r="DA82" s="429"/>
      <c r="DB82" s="429"/>
      <c r="DC82" s="429"/>
      <c r="DD82" s="429"/>
      <c r="DE82" s="429"/>
      <c r="DF82" s="429"/>
      <c r="DG82" s="429"/>
      <c r="DH82" s="429"/>
      <c r="DI82" s="429"/>
      <c r="DJ82" s="429"/>
      <c r="DK82" s="429"/>
      <c r="DL82" s="429"/>
      <c r="DM82" s="429"/>
      <c r="DN82" s="429"/>
      <c r="DO82" s="429"/>
      <c r="DP82" s="429"/>
      <c r="DQ82" s="429"/>
      <c r="DR82" s="429"/>
      <c r="DS82" s="429"/>
      <c r="DT82" s="429"/>
      <c r="DU82" s="429"/>
      <c r="DV82" s="429"/>
      <c r="DW82" s="429"/>
      <c r="DX82" s="429"/>
      <c r="DY82" s="429"/>
      <c r="DZ82" s="429"/>
      <c r="EA82" s="429"/>
      <c r="EB82" s="429"/>
      <c r="EC82" s="429"/>
      <c r="ED82" s="429"/>
      <c r="EE82" s="429"/>
      <c r="EF82" s="429"/>
      <c r="EG82" s="429"/>
      <c r="EH82" s="429"/>
      <c r="EI82" s="429"/>
      <c r="EJ82" s="429"/>
      <c r="EK82" s="429"/>
      <c r="EL82" s="429"/>
      <c r="EM82" s="429"/>
      <c r="EN82" s="429"/>
      <c r="EO82" s="429"/>
      <c r="EP82" s="429"/>
      <c r="EQ82" s="429"/>
      <c r="ER82" s="429"/>
      <c r="ES82" s="429"/>
      <c r="ET82" s="429"/>
      <c r="EU82" s="429"/>
    </row>
    <row r="83" spans="1:151" x14ac:dyDescent="0.3">
      <c r="A83" s="161"/>
      <c r="B83" s="162"/>
      <c r="C83" s="8"/>
      <c r="D83" s="8"/>
      <c r="E83" s="8"/>
      <c r="F83" s="8"/>
      <c r="G83" s="8"/>
      <c r="H83" s="8"/>
      <c r="I83" s="7"/>
      <c r="J83" s="22"/>
      <c r="K83" s="11"/>
      <c r="L83" s="31"/>
      <c r="M83" s="11"/>
      <c r="N83" s="286">
        <f>SUM(N70:N82)</f>
        <v>2661.5500000000006</v>
      </c>
      <c r="O83" s="285">
        <f>AVERAGE(O70:O82)</f>
        <v>83077.837511340316</v>
      </c>
      <c r="P83" s="353">
        <f>SUM(P70:P82)</f>
        <v>212192050</v>
      </c>
      <c r="Q83" s="394">
        <f t="shared" si="102"/>
        <v>0</v>
      </c>
      <c r="R83" s="395">
        <f t="shared" si="103"/>
        <v>0</v>
      </c>
      <c r="S83" s="395">
        <f t="shared" si="104"/>
        <v>0</v>
      </c>
      <c r="T83" s="394">
        <f t="shared" si="105"/>
        <v>0</v>
      </c>
      <c r="U83" s="395">
        <f t="shared" si="106"/>
        <v>0</v>
      </c>
      <c r="V83" s="395">
        <f t="shared" si="107"/>
        <v>0</v>
      </c>
      <c r="W83" s="394">
        <f t="shared" si="108"/>
        <v>0</v>
      </c>
      <c r="X83" s="396">
        <f t="shared" si="109"/>
        <v>0</v>
      </c>
      <c r="Y83" s="396">
        <f t="shared" si="110"/>
        <v>0</v>
      </c>
      <c r="Z83" s="394">
        <f t="shared" si="111"/>
        <v>0</v>
      </c>
      <c r="AA83" s="396">
        <f t="shared" si="112"/>
        <v>0</v>
      </c>
      <c r="AB83" s="396">
        <f t="shared" si="113"/>
        <v>0</v>
      </c>
      <c r="AC83" s="394">
        <f t="shared" si="114"/>
        <v>0</v>
      </c>
      <c r="AD83" s="396">
        <f t="shared" si="115"/>
        <v>0</v>
      </c>
      <c r="AE83" s="396">
        <f t="shared" si="116"/>
        <v>0</v>
      </c>
      <c r="AF83" s="389">
        <f t="shared" si="98"/>
        <v>0</v>
      </c>
      <c r="AG83" s="367">
        <f t="shared" si="99"/>
        <v>0</v>
      </c>
      <c r="AH83" s="367">
        <f t="shared" si="117"/>
        <v>0</v>
      </c>
      <c r="AI83" s="367">
        <f t="shared" si="100"/>
        <v>0</v>
      </c>
      <c r="AJ83" s="367">
        <f t="shared" si="101"/>
        <v>0</v>
      </c>
      <c r="AK83" s="372">
        <f t="shared" si="118"/>
        <v>0</v>
      </c>
      <c r="AL83" s="394">
        <f t="shared" si="119"/>
        <v>0</v>
      </c>
      <c r="AM83" s="395">
        <f t="shared" si="120"/>
        <v>0</v>
      </c>
      <c r="AN83" s="395">
        <f t="shared" si="121"/>
        <v>0</v>
      </c>
      <c r="AO83" s="394">
        <f t="shared" si="122"/>
        <v>0</v>
      </c>
      <c r="AP83" s="395">
        <f t="shared" si="123"/>
        <v>0</v>
      </c>
      <c r="AQ83" s="395">
        <f t="shared" si="124"/>
        <v>0</v>
      </c>
      <c r="AR83" s="394">
        <f t="shared" si="125"/>
        <v>0</v>
      </c>
      <c r="AS83" s="366">
        <f t="shared" si="126"/>
        <v>0</v>
      </c>
      <c r="AT83" s="366">
        <f t="shared" si="127"/>
        <v>0</v>
      </c>
      <c r="AU83" s="394">
        <f t="shared" si="128"/>
        <v>0</v>
      </c>
      <c r="AV83" s="395">
        <f t="shared" si="129"/>
        <v>0</v>
      </c>
      <c r="AW83" s="395">
        <f t="shared" si="130"/>
        <v>0</v>
      </c>
      <c r="AX83" s="394">
        <f t="shared" si="131"/>
        <v>0</v>
      </c>
      <c r="AY83" s="366">
        <f t="shared" si="132"/>
        <v>0</v>
      </c>
      <c r="AZ83" s="366">
        <f t="shared" si="133"/>
        <v>0</v>
      </c>
      <c r="BA83" s="394">
        <f t="shared" si="134"/>
        <v>0</v>
      </c>
      <c r="BB83" s="366">
        <f t="shared" si="177"/>
        <v>0</v>
      </c>
      <c r="BC83" s="366">
        <f t="shared" si="178"/>
        <v>0</v>
      </c>
      <c r="BD83" s="394">
        <f t="shared" si="175"/>
        <v>0</v>
      </c>
      <c r="BE83" s="366">
        <f t="shared" si="88"/>
        <v>0</v>
      </c>
      <c r="BF83" s="366">
        <f t="shared" si="89"/>
        <v>0</v>
      </c>
      <c r="BG83" s="394">
        <f t="shared" si="135"/>
        <v>0</v>
      </c>
      <c r="BH83" s="366">
        <f t="shared" si="91"/>
        <v>0</v>
      </c>
      <c r="BI83" s="366">
        <f t="shared" si="92"/>
        <v>0</v>
      </c>
      <c r="BJ83" s="394">
        <f t="shared" si="136"/>
        <v>0</v>
      </c>
      <c r="BK83" s="366">
        <f t="shared" si="137"/>
        <v>0</v>
      </c>
      <c r="BL83" s="366">
        <f t="shared" si="138"/>
        <v>0</v>
      </c>
      <c r="BM83" s="394">
        <f t="shared" si="139"/>
        <v>0</v>
      </c>
      <c r="BN83" s="366">
        <f t="shared" si="140"/>
        <v>0</v>
      </c>
      <c r="BO83" s="366">
        <f t="shared" si="141"/>
        <v>0</v>
      </c>
      <c r="BP83" s="394">
        <f t="shared" si="142"/>
        <v>0</v>
      </c>
      <c r="BQ83" s="366">
        <f t="shared" si="143"/>
        <v>0</v>
      </c>
      <c r="BR83" s="366">
        <f t="shared" si="144"/>
        <v>0</v>
      </c>
      <c r="BS83" s="394">
        <f t="shared" si="145"/>
        <v>0</v>
      </c>
      <c r="BT83" s="366">
        <f t="shared" si="146"/>
        <v>0</v>
      </c>
      <c r="BU83" s="366">
        <f t="shared" si="147"/>
        <v>0</v>
      </c>
      <c r="BV83" s="394">
        <f t="shared" si="148"/>
        <v>0</v>
      </c>
      <c r="BW83" s="366">
        <f t="shared" si="149"/>
        <v>0</v>
      </c>
      <c r="BX83" s="366">
        <f t="shared" si="150"/>
        <v>0</v>
      </c>
      <c r="BY83" s="394">
        <f t="shared" si="151"/>
        <v>0</v>
      </c>
      <c r="BZ83" s="366">
        <f t="shared" si="152"/>
        <v>0</v>
      </c>
      <c r="CA83" s="366">
        <f t="shared" si="153"/>
        <v>0</v>
      </c>
      <c r="CB83" s="394">
        <f t="shared" si="154"/>
        <v>0</v>
      </c>
      <c r="CC83" s="366">
        <f t="shared" si="155"/>
        <v>0</v>
      </c>
      <c r="CD83" s="366">
        <f t="shared" si="156"/>
        <v>0</v>
      </c>
      <c r="CE83" s="394">
        <f t="shared" si="157"/>
        <v>0</v>
      </c>
      <c r="CF83" s="366">
        <f t="shared" si="158"/>
        <v>0</v>
      </c>
      <c r="CG83" s="366">
        <f t="shared" si="159"/>
        <v>0</v>
      </c>
      <c r="CH83" s="394">
        <f t="shared" si="160"/>
        <v>0</v>
      </c>
      <c r="CI83" s="366">
        <f t="shared" si="161"/>
        <v>0</v>
      </c>
      <c r="CJ83" s="366">
        <f t="shared" si="162"/>
        <v>0</v>
      </c>
      <c r="CK83" s="394">
        <f t="shared" si="163"/>
        <v>0</v>
      </c>
      <c r="CL83" s="366">
        <f t="shared" si="164"/>
        <v>0</v>
      </c>
      <c r="CM83" s="366">
        <f t="shared" si="165"/>
        <v>0</v>
      </c>
      <c r="CN83" s="394">
        <f t="shared" si="166"/>
        <v>0</v>
      </c>
      <c r="CO83" s="366">
        <f t="shared" si="167"/>
        <v>0</v>
      </c>
      <c r="CP83" s="366">
        <f t="shared" si="168"/>
        <v>0</v>
      </c>
      <c r="CQ83" s="394">
        <f t="shared" si="169"/>
        <v>0</v>
      </c>
      <c r="CR83" s="366">
        <f t="shared" si="170"/>
        <v>0</v>
      </c>
      <c r="CS83" s="366">
        <f t="shared" si="171"/>
        <v>0</v>
      </c>
      <c r="CT83" s="394">
        <f t="shared" si="172"/>
        <v>0</v>
      </c>
      <c r="CU83" s="366">
        <f t="shared" si="173"/>
        <v>0</v>
      </c>
      <c r="CV83" s="366">
        <f t="shared" si="174"/>
        <v>0</v>
      </c>
      <c r="CW83" s="429"/>
      <c r="CX83" s="429"/>
      <c r="CY83" s="429"/>
      <c r="CZ83" s="429"/>
      <c r="DA83" s="429"/>
      <c r="DB83" s="429"/>
      <c r="DC83" s="429"/>
      <c r="DD83" s="429"/>
      <c r="DE83" s="429"/>
      <c r="DF83" s="429"/>
      <c r="DG83" s="429"/>
      <c r="DH83" s="429"/>
      <c r="DI83" s="429"/>
      <c r="DJ83" s="429"/>
      <c r="DK83" s="429"/>
      <c r="DL83" s="429"/>
      <c r="DM83" s="429"/>
      <c r="DN83" s="429"/>
      <c r="DO83" s="429"/>
      <c r="DP83" s="429"/>
      <c r="DQ83" s="429"/>
      <c r="DR83" s="429"/>
      <c r="DS83" s="429"/>
      <c r="DT83" s="429"/>
      <c r="DU83" s="429"/>
      <c r="DV83" s="429"/>
      <c r="DW83" s="429"/>
      <c r="DX83" s="429"/>
      <c r="DY83" s="429"/>
      <c r="DZ83" s="429"/>
      <c r="EA83" s="429"/>
      <c r="EB83" s="429"/>
      <c r="EC83" s="429"/>
      <c r="ED83" s="429"/>
      <c r="EE83" s="429"/>
      <c r="EF83" s="429"/>
      <c r="EG83" s="429"/>
      <c r="EH83" s="429"/>
      <c r="EI83" s="429"/>
      <c r="EJ83" s="429"/>
      <c r="EK83" s="429"/>
      <c r="EL83" s="429"/>
      <c r="EM83" s="429"/>
      <c r="EN83" s="429"/>
      <c r="EO83" s="429"/>
      <c r="EP83" s="429"/>
      <c r="EQ83" s="429"/>
      <c r="ER83" s="429"/>
      <c r="ES83" s="429"/>
      <c r="ET83" s="429"/>
      <c r="EU83" s="429"/>
    </row>
    <row r="84" spans="1:151" x14ac:dyDescent="0.3">
      <c r="A84" s="58" t="s">
        <v>13</v>
      </c>
      <c r="B84" s="167"/>
      <c r="C84" s="51"/>
      <c r="D84" s="51"/>
      <c r="E84" s="51"/>
      <c r="F84" s="51"/>
      <c r="G84" s="51"/>
      <c r="H84" s="51"/>
      <c r="I84" s="52"/>
      <c r="J84" s="52"/>
      <c r="K84" s="53"/>
      <c r="L84" s="54"/>
      <c r="M84" s="53"/>
      <c r="N84" s="55"/>
      <c r="O84" s="56"/>
      <c r="P84" s="57"/>
      <c r="Q84" s="394">
        <f t="shared" si="102"/>
        <v>0</v>
      </c>
      <c r="R84" s="395">
        <f t="shared" si="103"/>
        <v>0</v>
      </c>
      <c r="S84" s="395">
        <f t="shared" si="104"/>
        <v>0</v>
      </c>
      <c r="T84" s="394">
        <f t="shared" si="105"/>
        <v>0</v>
      </c>
      <c r="U84" s="395">
        <f t="shared" si="106"/>
        <v>0</v>
      </c>
      <c r="V84" s="395">
        <f t="shared" si="107"/>
        <v>0</v>
      </c>
      <c r="W84" s="394">
        <f t="shared" si="108"/>
        <v>0</v>
      </c>
      <c r="X84" s="396">
        <f t="shared" si="109"/>
        <v>0</v>
      </c>
      <c r="Y84" s="396">
        <f t="shared" si="110"/>
        <v>0</v>
      </c>
      <c r="Z84" s="394">
        <f t="shared" si="111"/>
        <v>0</v>
      </c>
      <c r="AA84" s="396">
        <f t="shared" si="112"/>
        <v>0</v>
      </c>
      <c r="AB84" s="396">
        <f t="shared" si="113"/>
        <v>0</v>
      </c>
      <c r="AC84" s="394">
        <f t="shared" si="114"/>
        <v>0</v>
      </c>
      <c r="AD84" s="396">
        <f t="shared" si="115"/>
        <v>0</v>
      </c>
      <c r="AE84" s="396">
        <f t="shared" si="116"/>
        <v>0</v>
      </c>
      <c r="AF84" s="389">
        <f t="shared" si="98"/>
        <v>0</v>
      </c>
      <c r="AG84" s="367">
        <f t="shared" si="99"/>
        <v>0</v>
      </c>
      <c r="AH84" s="367">
        <f t="shared" si="117"/>
        <v>0</v>
      </c>
      <c r="AI84" s="367">
        <f t="shared" si="100"/>
        <v>0</v>
      </c>
      <c r="AJ84" s="367">
        <f t="shared" si="101"/>
        <v>0</v>
      </c>
      <c r="AK84" s="372">
        <f t="shared" si="118"/>
        <v>0</v>
      </c>
      <c r="AL84" s="394">
        <f t="shared" si="119"/>
        <v>0</v>
      </c>
      <c r="AM84" s="395">
        <f t="shared" si="120"/>
        <v>0</v>
      </c>
      <c r="AN84" s="395">
        <f t="shared" si="121"/>
        <v>0</v>
      </c>
      <c r="AO84" s="394">
        <f t="shared" si="122"/>
        <v>0</v>
      </c>
      <c r="AP84" s="395">
        <f t="shared" si="123"/>
        <v>0</v>
      </c>
      <c r="AQ84" s="395">
        <f t="shared" si="124"/>
        <v>0</v>
      </c>
      <c r="AR84" s="394">
        <f t="shared" si="125"/>
        <v>0</v>
      </c>
      <c r="AS84" s="366">
        <f t="shared" si="126"/>
        <v>0</v>
      </c>
      <c r="AT84" s="366">
        <f t="shared" si="127"/>
        <v>0</v>
      </c>
      <c r="AU84" s="394">
        <f t="shared" si="128"/>
        <v>0</v>
      </c>
      <c r="AV84" s="395">
        <f t="shared" si="129"/>
        <v>0</v>
      </c>
      <c r="AW84" s="395">
        <f t="shared" si="130"/>
        <v>0</v>
      </c>
      <c r="AX84" s="394">
        <f t="shared" si="131"/>
        <v>0</v>
      </c>
      <c r="AY84" s="366">
        <f t="shared" si="132"/>
        <v>0</v>
      </c>
      <c r="AZ84" s="366">
        <f t="shared" si="133"/>
        <v>0</v>
      </c>
      <c r="BA84" s="394">
        <f t="shared" si="134"/>
        <v>0</v>
      </c>
      <c r="BB84" s="366">
        <f t="shared" si="177"/>
        <v>0</v>
      </c>
      <c r="BC84" s="366">
        <f t="shared" si="178"/>
        <v>0</v>
      </c>
      <c r="BD84" s="394">
        <f t="shared" si="175"/>
        <v>0</v>
      </c>
      <c r="BE84" s="366">
        <f t="shared" si="88"/>
        <v>0</v>
      </c>
      <c r="BF84" s="366">
        <f t="shared" si="89"/>
        <v>0</v>
      </c>
      <c r="BG84" s="394">
        <f t="shared" si="135"/>
        <v>0</v>
      </c>
      <c r="BH84" s="366">
        <f t="shared" si="91"/>
        <v>0</v>
      </c>
      <c r="BI84" s="366">
        <f t="shared" si="92"/>
        <v>0</v>
      </c>
      <c r="BJ84" s="394">
        <f t="shared" si="136"/>
        <v>0</v>
      </c>
      <c r="BK84" s="366">
        <f t="shared" si="137"/>
        <v>0</v>
      </c>
      <c r="BL84" s="366">
        <f t="shared" si="138"/>
        <v>0</v>
      </c>
      <c r="BM84" s="394">
        <f t="shared" si="139"/>
        <v>0</v>
      </c>
      <c r="BN84" s="366">
        <f t="shared" si="140"/>
        <v>0</v>
      </c>
      <c r="BO84" s="366">
        <f t="shared" si="141"/>
        <v>0</v>
      </c>
      <c r="BP84" s="394">
        <f t="shared" si="142"/>
        <v>0</v>
      </c>
      <c r="BQ84" s="366">
        <f t="shared" si="143"/>
        <v>0</v>
      </c>
      <c r="BR84" s="366">
        <f t="shared" si="144"/>
        <v>0</v>
      </c>
      <c r="BS84" s="394">
        <f t="shared" si="145"/>
        <v>0</v>
      </c>
      <c r="BT84" s="366">
        <f t="shared" si="146"/>
        <v>0</v>
      </c>
      <c r="BU84" s="366">
        <f t="shared" si="147"/>
        <v>0</v>
      </c>
      <c r="BV84" s="394">
        <f t="shared" si="148"/>
        <v>0</v>
      </c>
      <c r="BW84" s="366">
        <f t="shared" si="149"/>
        <v>0</v>
      </c>
      <c r="BX84" s="366">
        <f t="shared" si="150"/>
        <v>0</v>
      </c>
      <c r="BY84" s="394">
        <f t="shared" si="151"/>
        <v>0</v>
      </c>
      <c r="BZ84" s="366">
        <f t="shared" si="152"/>
        <v>0</v>
      </c>
      <c r="CA84" s="366">
        <f t="shared" si="153"/>
        <v>0</v>
      </c>
      <c r="CB84" s="394">
        <f t="shared" si="154"/>
        <v>0</v>
      </c>
      <c r="CC84" s="366">
        <f t="shared" si="155"/>
        <v>0</v>
      </c>
      <c r="CD84" s="366">
        <f t="shared" si="156"/>
        <v>0</v>
      </c>
      <c r="CE84" s="394">
        <f t="shared" si="157"/>
        <v>0</v>
      </c>
      <c r="CF84" s="366">
        <f t="shared" si="158"/>
        <v>0</v>
      </c>
      <c r="CG84" s="366">
        <f t="shared" si="159"/>
        <v>0</v>
      </c>
      <c r="CH84" s="394">
        <f t="shared" si="160"/>
        <v>0</v>
      </c>
      <c r="CI84" s="366">
        <f t="shared" si="161"/>
        <v>0</v>
      </c>
      <c r="CJ84" s="366">
        <f t="shared" si="162"/>
        <v>0</v>
      </c>
      <c r="CK84" s="394">
        <f t="shared" si="163"/>
        <v>0</v>
      </c>
      <c r="CL84" s="366">
        <f t="shared" si="164"/>
        <v>0</v>
      </c>
      <c r="CM84" s="366">
        <f t="shared" si="165"/>
        <v>0</v>
      </c>
      <c r="CN84" s="394">
        <f t="shared" si="166"/>
        <v>0</v>
      </c>
      <c r="CO84" s="366">
        <f t="shared" si="167"/>
        <v>0</v>
      </c>
      <c r="CP84" s="366">
        <f t="shared" si="168"/>
        <v>0</v>
      </c>
      <c r="CQ84" s="394">
        <f t="shared" si="169"/>
        <v>0</v>
      </c>
      <c r="CR84" s="366">
        <f t="shared" si="170"/>
        <v>0</v>
      </c>
      <c r="CS84" s="366">
        <f t="shared" si="171"/>
        <v>0</v>
      </c>
      <c r="CT84" s="394">
        <f t="shared" si="172"/>
        <v>0</v>
      </c>
      <c r="CU84" s="366">
        <f t="shared" si="173"/>
        <v>0</v>
      </c>
      <c r="CV84" s="366">
        <f t="shared" si="174"/>
        <v>0</v>
      </c>
      <c r="CW84" s="429"/>
      <c r="CX84" s="429"/>
      <c r="CY84" s="429"/>
      <c r="CZ84" s="429"/>
      <c r="DA84" s="429"/>
      <c r="DB84" s="429"/>
      <c r="DC84" s="429"/>
      <c r="DD84" s="429"/>
      <c r="DE84" s="429"/>
      <c r="DF84" s="429"/>
      <c r="DG84" s="429"/>
      <c r="DH84" s="429"/>
      <c r="DI84" s="429"/>
      <c r="DJ84" s="429"/>
      <c r="DK84" s="429"/>
      <c r="DL84" s="429"/>
      <c r="DM84" s="429"/>
      <c r="DN84" s="429"/>
      <c r="DO84" s="429"/>
      <c r="DP84" s="429"/>
      <c r="DQ84" s="429"/>
      <c r="DR84" s="429"/>
      <c r="DS84" s="429"/>
      <c r="DT84" s="429"/>
      <c r="DU84" s="429"/>
      <c r="DV84" s="429"/>
      <c r="DW84" s="429"/>
      <c r="DX84" s="429"/>
      <c r="DY84" s="429"/>
      <c r="DZ84" s="429"/>
      <c r="EA84" s="429"/>
      <c r="EB84" s="429"/>
      <c r="EC84" s="429"/>
      <c r="ED84" s="429"/>
      <c r="EE84" s="429"/>
      <c r="EF84" s="429"/>
      <c r="EG84" s="429"/>
      <c r="EH84" s="429"/>
      <c r="EI84" s="429"/>
      <c r="EJ84" s="429"/>
      <c r="EK84" s="429"/>
      <c r="EL84" s="429"/>
      <c r="EM84" s="429"/>
      <c r="EN84" s="429"/>
      <c r="EO84" s="429"/>
      <c r="EP84" s="429"/>
      <c r="EQ84" s="429"/>
      <c r="ER84" s="429"/>
      <c r="ES84" s="429"/>
      <c r="ET84" s="429"/>
      <c r="EU84" s="429"/>
    </row>
    <row r="85" spans="1:151" x14ac:dyDescent="0.3">
      <c r="A85" s="161">
        <v>1</v>
      </c>
      <c r="B85" s="162" t="s">
        <v>13</v>
      </c>
      <c r="C85" s="8" t="s">
        <v>146</v>
      </c>
      <c r="D85" s="8" t="s">
        <v>147</v>
      </c>
      <c r="E85" s="8" t="s">
        <v>102</v>
      </c>
      <c r="F85" s="23" t="s">
        <v>408</v>
      </c>
      <c r="G85" s="8" t="s">
        <v>94</v>
      </c>
      <c r="H85" s="7" t="s">
        <v>346</v>
      </c>
      <c r="I85" s="10">
        <v>2020</v>
      </c>
      <c r="J85" s="22" t="s">
        <v>84</v>
      </c>
      <c r="K85" s="11" t="s">
        <v>24</v>
      </c>
      <c r="L85" s="12" t="s">
        <v>375</v>
      </c>
      <c r="M85" s="2" t="s">
        <v>392</v>
      </c>
      <c r="N85" s="7">
        <v>69.760000000000005</v>
      </c>
      <c r="O85" s="32">
        <f t="shared" ref="O85:O88" si="179">P85/N85</f>
        <v>59999.999999999993</v>
      </c>
      <c r="P85" s="350">
        <v>4185600</v>
      </c>
      <c r="Q85" s="394">
        <f t="shared" si="102"/>
        <v>0</v>
      </c>
      <c r="R85" s="395">
        <f t="shared" si="103"/>
        <v>0</v>
      </c>
      <c r="S85" s="395">
        <f t="shared" si="104"/>
        <v>0</v>
      </c>
      <c r="T85" s="394">
        <f t="shared" si="105"/>
        <v>1</v>
      </c>
      <c r="U85" s="395">
        <f t="shared" si="106"/>
        <v>69.760000000000005</v>
      </c>
      <c r="V85" s="395">
        <f t="shared" si="107"/>
        <v>4185600</v>
      </c>
      <c r="W85" s="394">
        <f t="shared" si="108"/>
        <v>0</v>
      </c>
      <c r="X85" s="396">
        <f t="shared" si="109"/>
        <v>0</v>
      </c>
      <c r="Y85" s="396">
        <f t="shared" si="110"/>
        <v>0</v>
      </c>
      <c r="Z85" s="394">
        <f t="shared" si="111"/>
        <v>0</v>
      </c>
      <c r="AA85" s="396">
        <f t="shared" si="112"/>
        <v>0</v>
      </c>
      <c r="AB85" s="396">
        <f t="shared" si="113"/>
        <v>0</v>
      </c>
      <c r="AC85" s="394">
        <f t="shared" si="114"/>
        <v>0</v>
      </c>
      <c r="AD85" s="396">
        <f t="shared" si="115"/>
        <v>0</v>
      </c>
      <c r="AE85" s="396">
        <f t="shared" si="116"/>
        <v>0</v>
      </c>
      <c r="AF85" s="389">
        <f t="shared" si="98"/>
        <v>0</v>
      </c>
      <c r="AG85" s="367">
        <f t="shared" si="99"/>
        <v>0</v>
      </c>
      <c r="AH85" s="367">
        <f t="shared" si="117"/>
        <v>0</v>
      </c>
      <c r="AI85" s="367">
        <f t="shared" si="100"/>
        <v>69.760000000000005</v>
      </c>
      <c r="AJ85" s="367">
        <f t="shared" si="101"/>
        <v>4185600</v>
      </c>
      <c r="AK85" s="372">
        <f t="shared" si="118"/>
        <v>1</v>
      </c>
      <c r="AL85" s="394">
        <f t="shared" si="119"/>
        <v>0</v>
      </c>
      <c r="AM85" s="395">
        <f t="shared" si="120"/>
        <v>0</v>
      </c>
      <c r="AN85" s="395">
        <f t="shared" si="121"/>
        <v>0</v>
      </c>
      <c r="AO85" s="394">
        <f t="shared" si="122"/>
        <v>1</v>
      </c>
      <c r="AP85" s="395">
        <f t="shared" si="123"/>
        <v>69.760000000000005</v>
      </c>
      <c r="AQ85" s="395">
        <f t="shared" si="124"/>
        <v>4185600</v>
      </c>
      <c r="AR85" s="394">
        <f t="shared" si="125"/>
        <v>0</v>
      </c>
      <c r="AS85" s="366">
        <f t="shared" si="126"/>
        <v>0</v>
      </c>
      <c r="AT85" s="366">
        <f t="shared" si="127"/>
        <v>0</v>
      </c>
      <c r="AU85" s="394">
        <f t="shared" si="128"/>
        <v>0</v>
      </c>
      <c r="AV85" s="395">
        <f t="shared" si="129"/>
        <v>0</v>
      </c>
      <c r="AW85" s="395">
        <f t="shared" si="130"/>
        <v>0</v>
      </c>
      <c r="AX85" s="394">
        <f t="shared" si="131"/>
        <v>1</v>
      </c>
      <c r="AY85" s="366">
        <f t="shared" si="132"/>
        <v>69.760000000000005</v>
      </c>
      <c r="AZ85" s="366">
        <f t="shared" si="133"/>
        <v>4185600</v>
      </c>
      <c r="BA85" s="394">
        <f t="shared" si="134"/>
        <v>0</v>
      </c>
      <c r="BB85" s="366">
        <f t="shared" si="177"/>
        <v>0</v>
      </c>
      <c r="BC85" s="366">
        <f t="shared" si="178"/>
        <v>0</v>
      </c>
      <c r="BD85" s="394">
        <f t="shared" si="175"/>
        <v>0</v>
      </c>
      <c r="BE85" s="366">
        <f t="shared" ref="BE85:BE148" si="180">IF(F85="ст аэропорт",N85,0)</f>
        <v>0</v>
      </c>
      <c r="BF85" s="366">
        <f t="shared" ref="BF85:BF148" si="181">IF(F85="ст аэропорт",P85,0)</f>
        <v>0</v>
      </c>
      <c r="BG85" s="394">
        <f t="shared" si="135"/>
        <v>0</v>
      </c>
      <c r="BH85" s="366">
        <f t="shared" si="91"/>
        <v>0</v>
      </c>
      <c r="BI85" s="366">
        <f t="shared" si="92"/>
        <v>0</v>
      </c>
      <c r="BJ85" s="394">
        <f t="shared" si="136"/>
        <v>1</v>
      </c>
      <c r="BK85" s="366">
        <f t="shared" si="137"/>
        <v>69.760000000000005</v>
      </c>
      <c r="BL85" s="366">
        <f t="shared" si="138"/>
        <v>4185600</v>
      </c>
      <c r="BM85" s="394">
        <f t="shared" si="139"/>
        <v>0</v>
      </c>
      <c r="BN85" s="366">
        <f t="shared" si="140"/>
        <v>0</v>
      </c>
      <c r="BO85" s="366">
        <f t="shared" si="141"/>
        <v>0</v>
      </c>
      <c r="BP85" s="394">
        <f t="shared" si="142"/>
        <v>0</v>
      </c>
      <c r="BQ85" s="366">
        <f t="shared" si="143"/>
        <v>0</v>
      </c>
      <c r="BR85" s="366">
        <f t="shared" si="144"/>
        <v>0</v>
      </c>
      <c r="BS85" s="394">
        <f t="shared" si="145"/>
        <v>0</v>
      </c>
      <c r="BT85" s="366">
        <f t="shared" si="146"/>
        <v>0</v>
      </c>
      <c r="BU85" s="366">
        <f t="shared" si="147"/>
        <v>0</v>
      </c>
      <c r="BV85" s="394">
        <f t="shared" si="148"/>
        <v>0</v>
      </c>
      <c r="BW85" s="366">
        <f t="shared" si="149"/>
        <v>0</v>
      </c>
      <c r="BX85" s="366">
        <f t="shared" si="150"/>
        <v>0</v>
      </c>
      <c r="BY85" s="394">
        <f t="shared" si="151"/>
        <v>0</v>
      </c>
      <c r="BZ85" s="366">
        <f t="shared" si="152"/>
        <v>0</v>
      </c>
      <c r="CA85" s="366">
        <f t="shared" si="153"/>
        <v>0</v>
      </c>
      <c r="CB85" s="394">
        <f t="shared" si="154"/>
        <v>0</v>
      </c>
      <c r="CC85" s="366">
        <f t="shared" si="155"/>
        <v>0</v>
      </c>
      <c r="CD85" s="366">
        <f t="shared" si="156"/>
        <v>0</v>
      </c>
      <c r="CE85" s="394">
        <f t="shared" si="157"/>
        <v>0</v>
      </c>
      <c r="CF85" s="366">
        <f t="shared" si="158"/>
        <v>0</v>
      </c>
      <c r="CG85" s="366">
        <f t="shared" si="159"/>
        <v>0</v>
      </c>
      <c r="CH85" s="394">
        <f t="shared" si="160"/>
        <v>0</v>
      </c>
      <c r="CI85" s="366">
        <f t="shared" si="161"/>
        <v>0</v>
      </c>
      <c r="CJ85" s="366">
        <f t="shared" si="162"/>
        <v>0</v>
      </c>
      <c r="CK85" s="394">
        <f t="shared" si="163"/>
        <v>1</v>
      </c>
      <c r="CL85" s="366">
        <f t="shared" si="164"/>
        <v>69.760000000000005</v>
      </c>
      <c r="CM85" s="366">
        <f t="shared" si="165"/>
        <v>4185600</v>
      </c>
      <c r="CN85" s="394">
        <f t="shared" si="166"/>
        <v>0</v>
      </c>
      <c r="CO85" s="366">
        <f t="shared" si="167"/>
        <v>0</v>
      </c>
      <c r="CP85" s="366">
        <f t="shared" si="168"/>
        <v>0</v>
      </c>
      <c r="CQ85" s="394">
        <f t="shared" si="169"/>
        <v>0</v>
      </c>
      <c r="CR85" s="366">
        <f t="shared" si="170"/>
        <v>0</v>
      </c>
      <c r="CS85" s="366">
        <f t="shared" si="171"/>
        <v>0</v>
      </c>
      <c r="CT85" s="394">
        <f t="shared" si="172"/>
        <v>0</v>
      </c>
      <c r="CU85" s="366">
        <f t="shared" si="173"/>
        <v>0</v>
      </c>
      <c r="CV85" s="366">
        <f t="shared" si="174"/>
        <v>0</v>
      </c>
      <c r="CW85" s="429"/>
      <c r="CX85" s="429"/>
      <c r="CY85" s="429"/>
      <c r="CZ85" s="429"/>
      <c r="DA85" s="429"/>
      <c r="DB85" s="429"/>
      <c r="DC85" s="429"/>
      <c r="DD85" s="429"/>
      <c r="DE85" s="429"/>
      <c r="DF85" s="429"/>
      <c r="DG85" s="429"/>
      <c r="DH85" s="429"/>
      <c r="DI85" s="429"/>
      <c r="DJ85" s="429"/>
      <c r="DK85" s="429"/>
      <c r="DL85" s="429"/>
      <c r="DM85" s="429"/>
      <c r="DN85" s="429"/>
      <c r="DO85" s="429"/>
      <c r="DP85" s="429"/>
      <c r="DQ85" s="429"/>
      <c r="DR85" s="429"/>
      <c r="DS85" s="429"/>
      <c r="DT85" s="429"/>
      <c r="DU85" s="429"/>
      <c r="DV85" s="429"/>
      <c r="DW85" s="429"/>
      <c r="DX85" s="429"/>
      <c r="DY85" s="429"/>
      <c r="DZ85" s="429"/>
      <c r="EA85" s="429"/>
      <c r="EB85" s="429"/>
      <c r="EC85" s="429"/>
      <c r="ED85" s="429"/>
      <c r="EE85" s="429"/>
      <c r="EF85" s="429"/>
      <c r="EG85" s="429"/>
      <c r="EH85" s="429"/>
      <c r="EI85" s="429"/>
      <c r="EJ85" s="429"/>
      <c r="EK85" s="429"/>
      <c r="EL85" s="429"/>
      <c r="EM85" s="429"/>
      <c r="EN85" s="429"/>
      <c r="EO85" s="429"/>
      <c r="EP85" s="429"/>
      <c r="EQ85" s="429"/>
      <c r="ER85" s="429"/>
      <c r="ES85" s="429"/>
      <c r="ET85" s="429"/>
      <c r="EU85" s="429"/>
    </row>
    <row r="86" spans="1:151" x14ac:dyDescent="0.3">
      <c r="A86" s="161">
        <v>2</v>
      </c>
      <c r="B86" s="162" t="s">
        <v>13</v>
      </c>
      <c r="C86" s="8" t="s">
        <v>146</v>
      </c>
      <c r="D86" s="8" t="s">
        <v>147</v>
      </c>
      <c r="E86" s="8" t="s">
        <v>102</v>
      </c>
      <c r="F86" s="23" t="s">
        <v>408</v>
      </c>
      <c r="G86" s="8" t="s">
        <v>94</v>
      </c>
      <c r="H86" s="7" t="s">
        <v>346</v>
      </c>
      <c r="I86" s="10">
        <v>2020</v>
      </c>
      <c r="J86" s="48" t="s">
        <v>84</v>
      </c>
      <c r="K86" s="11" t="s">
        <v>25</v>
      </c>
      <c r="L86" s="12" t="s">
        <v>375</v>
      </c>
      <c r="M86" s="2" t="s">
        <v>392</v>
      </c>
      <c r="N86" s="7">
        <v>87.99</v>
      </c>
      <c r="O86" s="32">
        <f t="shared" si="179"/>
        <v>55000</v>
      </c>
      <c r="P86" s="350">
        <v>4839450</v>
      </c>
      <c r="Q86" s="394">
        <f t="shared" si="102"/>
        <v>0</v>
      </c>
      <c r="R86" s="395">
        <f t="shared" si="103"/>
        <v>0</v>
      </c>
      <c r="S86" s="395">
        <f t="shared" si="104"/>
        <v>0</v>
      </c>
      <c r="T86" s="394">
        <f t="shared" si="105"/>
        <v>1</v>
      </c>
      <c r="U86" s="395">
        <f t="shared" si="106"/>
        <v>87.99</v>
      </c>
      <c r="V86" s="395">
        <f t="shared" si="107"/>
        <v>4839450</v>
      </c>
      <c r="W86" s="394">
        <f t="shared" si="108"/>
        <v>0</v>
      </c>
      <c r="X86" s="396">
        <f t="shared" si="109"/>
        <v>0</v>
      </c>
      <c r="Y86" s="396">
        <f t="shared" si="110"/>
        <v>0</v>
      </c>
      <c r="Z86" s="394">
        <f t="shared" si="111"/>
        <v>0</v>
      </c>
      <c r="AA86" s="396">
        <f t="shared" si="112"/>
        <v>0</v>
      </c>
      <c r="AB86" s="396">
        <f t="shared" si="113"/>
        <v>0</v>
      </c>
      <c r="AC86" s="394">
        <f t="shared" si="114"/>
        <v>0</v>
      </c>
      <c r="AD86" s="396">
        <f t="shared" si="115"/>
        <v>0</v>
      </c>
      <c r="AE86" s="396">
        <f t="shared" si="116"/>
        <v>0</v>
      </c>
      <c r="AF86" s="389">
        <f t="shared" si="98"/>
        <v>0</v>
      </c>
      <c r="AG86" s="367">
        <f t="shared" si="99"/>
        <v>0</v>
      </c>
      <c r="AH86" s="367">
        <f t="shared" si="117"/>
        <v>0</v>
      </c>
      <c r="AI86" s="367">
        <f t="shared" si="100"/>
        <v>87.99</v>
      </c>
      <c r="AJ86" s="367">
        <f t="shared" si="101"/>
        <v>4839450</v>
      </c>
      <c r="AK86" s="372">
        <f t="shared" si="118"/>
        <v>1</v>
      </c>
      <c r="AL86" s="394">
        <f t="shared" si="119"/>
        <v>0</v>
      </c>
      <c r="AM86" s="395">
        <f t="shared" si="120"/>
        <v>0</v>
      </c>
      <c r="AN86" s="395">
        <f t="shared" si="121"/>
        <v>0</v>
      </c>
      <c r="AO86" s="394">
        <f t="shared" si="122"/>
        <v>1</v>
      </c>
      <c r="AP86" s="395">
        <f t="shared" si="123"/>
        <v>87.99</v>
      </c>
      <c r="AQ86" s="395">
        <f t="shared" si="124"/>
        <v>4839450</v>
      </c>
      <c r="AR86" s="394">
        <f t="shared" si="125"/>
        <v>0</v>
      </c>
      <c r="AS86" s="366">
        <f t="shared" si="126"/>
        <v>0</v>
      </c>
      <c r="AT86" s="366">
        <f t="shared" si="127"/>
        <v>0</v>
      </c>
      <c r="AU86" s="394">
        <f t="shared" si="128"/>
        <v>0</v>
      </c>
      <c r="AV86" s="395">
        <f t="shared" si="129"/>
        <v>0</v>
      </c>
      <c r="AW86" s="395">
        <f t="shared" si="130"/>
        <v>0</v>
      </c>
      <c r="AX86" s="394">
        <f t="shared" si="131"/>
        <v>1</v>
      </c>
      <c r="AY86" s="366">
        <f t="shared" si="132"/>
        <v>87.99</v>
      </c>
      <c r="AZ86" s="366">
        <f t="shared" si="133"/>
        <v>4839450</v>
      </c>
      <c r="BA86" s="394">
        <f t="shared" si="134"/>
        <v>0</v>
      </c>
      <c r="BB86" s="366">
        <f t="shared" si="177"/>
        <v>0</v>
      </c>
      <c r="BC86" s="366">
        <f t="shared" si="178"/>
        <v>0</v>
      </c>
      <c r="BD86" s="394">
        <f t="shared" si="175"/>
        <v>0</v>
      </c>
      <c r="BE86" s="366">
        <f t="shared" si="180"/>
        <v>0</v>
      </c>
      <c r="BF86" s="366">
        <f t="shared" si="181"/>
        <v>0</v>
      </c>
      <c r="BG86" s="394">
        <f t="shared" si="135"/>
        <v>0</v>
      </c>
      <c r="BH86" s="366">
        <f t="shared" ref="BH86:BH149" si="182">IF(F86="холмы",N86,0)</f>
        <v>0</v>
      </c>
      <c r="BI86" s="366">
        <f t="shared" ref="BI86:BI149" si="183">IF(F86="холмы",P86,0)</f>
        <v>0</v>
      </c>
      <c r="BJ86" s="394">
        <f t="shared" si="136"/>
        <v>1</v>
      </c>
      <c r="BK86" s="366">
        <f t="shared" si="137"/>
        <v>87.99</v>
      </c>
      <c r="BL86" s="366">
        <f t="shared" si="138"/>
        <v>4839450</v>
      </c>
      <c r="BM86" s="394">
        <f t="shared" si="139"/>
        <v>0</v>
      </c>
      <c r="BN86" s="366">
        <f t="shared" si="140"/>
        <v>0</v>
      </c>
      <c r="BO86" s="366">
        <f t="shared" si="141"/>
        <v>0</v>
      </c>
      <c r="BP86" s="394">
        <f t="shared" si="142"/>
        <v>0</v>
      </c>
      <c r="BQ86" s="366">
        <f t="shared" si="143"/>
        <v>0</v>
      </c>
      <c r="BR86" s="366">
        <f t="shared" si="144"/>
        <v>0</v>
      </c>
      <c r="BS86" s="394">
        <f t="shared" si="145"/>
        <v>0</v>
      </c>
      <c r="BT86" s="366">
        <f t="shared" si="146"/>
        <v>0</v>
      </c>
      <c r="BU86" s="366">
        <f t="shared" si="147"/>
        <v>0</v>
      </c>
      <c r="BV86" s="394">
        <f t="shared" si="148"/>
        <v>0</v>
      </c>
      <c r="BW86" s="366">
        <f t="shared" si="149"/>
        <v>0</v>
      </c>
      <c r="BX86" s="366">
        <f t="shared" si="150"/>
        <v>0</v>
      </c>
      <c r="BY86" s="394">
        <f t="shared" si="151"/>
        <v>0</v>
      </c>
      <c r="BZ86" s="366">
        <f t="shared" si="152"/>
        <v>0</v>
      </c>
      <c r="CA86" s="366">
        <f t="shared" si="153"/>
        <v>0</v>
      </c>
      <c r="CB86" s="394">
        <f t="shared" si="154"/>
        <v>0</v>
      </c>
      <c r="CC86" s="366">
        <f t="shared" si="155"/>
        <v>0</v>
      </c>
      <c r="CD86" s="366">
        <f t="shared" si="156"/>
        <v>0</v>
      </c>
      <c r="CE86" s="394">
        <f t="shared" si="157"/>
        <v>0</v>
      </c>
      <c r="CF86" s="366">
        <f t="shared" si="158"/>
        <v>0</v>
      </c>
      <c r="CG86" s="366">
        <f t="shared" si="159"/>
        <v>0</v>
      </c>
      <c r="CH86" s="394">
        <f t="shared" si="160"/>
        <v>0</v>
      </c>
      <c r="CI86" s="366">
        <f t="shared" si="161"/>
        <v>0</v>
      </c>
      <c r="CJ86" s="366">
        <f t="shared" si="162"/>
        <v>0</v>
      </c>
      <c r="CK86" s="394">
        <f t="shared" si="163"/>
        <v>1</v>
      </c>
      <c r="CL86" s="366">
        <f t="shared" si="164"/>
        <v>87.99</v>
      </c>
      <c r="CM86" s="366">
        <f t="shared" si="165"/>
        <v>4839450</v>
      </c>
      <c r="CN86" s="394">
        <f t="shared" si="166"/>
        <v>0</v>
      </c>
      <c r="CO86" s="366">
        <f t="shared" si="167"/>
        <v>0</v>
      </c>
      <c r="CP86" s="366">
        <f t="shared" si="168"/>
        <v>0</v>
      </c>
      <c r="CQ86" s="394">
        <f t="shared" si="169"/>
        <v>0</v>
      </c>
      <c r="CR86" s="366">
        <f t="shared" si="170"/>
        <v>0</v>
      </c>
      <c r="CS86" s="366">
        <f t="shared" si="171"/>
        <v>0</v>
      </c>
      <c r="CT86" s="394">
        <f t="shared" si="172"/>
        <v>0</v>
      </c>
      <c r="CU86" s="366">
        <f t="shared" si="173"/>
        <v>0</v>
      </c>
      <c r="CV86" s="366">
        <f t="shared" si="174"/>
        <v>0</v>
      </c>
      <c r="CW86" s="429"/>
      <c r="CX86" s="429"/>
      <c r="CY86" s="429"/>
      <c r="CZ86" s="429"/>
      <c r="DA86" s="429"/>
      <c r="DB86" s="429"/>
      <c r="DC86" s="429"/>
      <c r="DD86" s="429"/>
      <c r="DE86" s="429"/>
      <c r="DF86" s="429"/>
      <c r="DG86" s="429"/>
      <c r="DH86" s="429"/>
      <c r="DI86" s="429"/>
      <c r="DJ86" s="429"/>
      <c r="DK86" s="429"/>
      <c r="DL86" s="429"/>
      <c r="DM86" s="429"/>
      <c r="DN86" s="429"/>
      <c r="DO86" s="429"/>
      <c r="DP86" s="429"/>
      <c r="DQ86" s="429"/>
      <c r="DR86" s="429"/>
      <c r="DS86" s="429"/>
      <c r="DT86" s="429"/>
      <c r="DU86" s="429"/>
      <c r="DV86" s="429"/>
      <c r="DW86" s="429"/>
      <c r="DX86" s="429"/>
      <c r="DY86" s="429"/>
      <c r="DZ86" s="429"/>
      <c r="EA86" s="429"/>
      <c r="EB86" s="429"/>
      <c r="EC86" s="429"/>
      <c r="ED86" s="429"/>
      <c r="EE86" s="429"/>
      <c r="EF86" s="429"/>
      <c r="EG86" s="429"/>
      <c r="EH86" s="429"/>
      <c r="EI86" s="429"/>
      <c r="EJ86" s="429"/>
      <c r="EK86" s="429"/>
      <c r="EL86" s="429"/>
      <c r="EM86" s="429"/>
      <c r="EN86" s="429"/>
      <c r="EO86" s="429"/>
      <c r="EP86" s="429"/>
      <c r="EQ86" s="429"/>
      <c r="ER86" s="429"/>
      <c r="ES86" s="429"/>
      <c r="ET86" s="429"/>
      <c r="EU86" s="429"/>
    </row>
    <row r="87" spans="1:151" x14ac:dyDescent="0.3">
      <c r="A87" s="161">
        <v>3</v>
      </c>
      <c r="B87" s="162" t="s">
        <v>13</v>
      </c>
      <c r="C87" s="8" t="s">
        <v>146</v>
      </c>
      <c r="D87" s="8" t="s">
        <v>147</v>
      </c>
      <c r="E87" s="8" t="s">
        <v>102</v>
      </c>
      <c r="F87" s="23" t="s">
        <v>408</v>
      </c>
      <c r="G87" s="8" t="s">
        <v>94</v>
      </c>
      <c r="H87" s="7" t="s">
        <v>346</v>
      </c>
      <c r="I87" s="10">
        <v>2020</v>
      </c>
      <c r="J87" s="48" t="s">
        <v>84</v>
      </c>
      <c r="K87" s="11" t="s">
        <v>27</v>
      </c>
      <c r="L87" s="12" t="s">
        <v>375</v>
      </c>
      <c r="M87" s="2" t="s">
        <v>392</v>
      </c>
      <c r="N87" s="7">
        <v>57.45</v>
      </c>
      <c r="O87" s="32">
        <f t="shared" si="179"/>
        <v>60000</v>
      </c>
      <c r="P87" s="350">
        <v>3447000</v>
      </c>
      <c r="Q87" s="394">
        <f t="shared" si="102"/>
        <v>0</v>
      </c>
      <c r="R87" s="395">
        <f t="shared" si="103"/>
        <v>0</v>
      </c>
      <c r="S87" s="395">
        <f t="shared" si="104"/>
        <v>0</v>
      </c>
      <c r="T87" s="394">
        <f t="shared" si="105"/>
        <v>1</v>
      </c>
      <c r="U87" s="395">
        <f t="shared" si="106"/>
        <v>57.45</v>
      </c>
      <c r="V87" s="395">
        <f t="shared" si="107"/>
        <v>3447000</v>
      </c>
      <c r="W87" s="394">
        <f t="shared" si="108"/>
        <v>0</v>
      </c>
      <c r="X87" s="396">
        <f t="shared" si="109"/>
        <v>0</v>
      </c>
      <c r="Y87" s="396">
        <f t="shared" si="110"/>
        <v>0</v>
      </c>
      <c r="Z87" s="394">
        <f t="shared" si="111"/>
        <v>0</v>
      </c>
      <c r="AA87" s="396">
        <f t="shared" si="112"/>
        <v>0</v>
      </c>
      <c r="AB87" s="396">
        <f t="shared" si="113"/>
        <v>0</v>
      </c>
      <c r="AC87" s="394">
        <f t="shared" si="114"/>
        <v>0</v>
      </c>
      <c r="AD87" s="396">
        <f t="shared" si="115"/>
        <v>0</v>
      </c>
      <c r="AE87" s="396">
        <f t="shared" si="116"/>
        <v>0</v>
      </c>
      <c r="AF87" s="389">
        <f t="shared" si="98"/>
        <v>0</v>
      </c>
      <c r="AG87" s="367">
        <f t="shared" si="99"/>
        <v>0</v>
      </c>
      <c r="AH87" s="367">
        <f t="shared" si="117"/>
        <v>0</v>
      </c>
      <c r="AI87" s="367">
        <f t="shared" si="100"/>
        <v>57.45</v>
      </c>
      <c r="AJ87" s="367">
        <f t="shared" si="101"/>
        <v>3447000</v>
      </c>
      <c r="AK87" s="372">
        <f t="shared" si="118"/>
        <v>1</v>
      </c>
      <c r="AL87" s="394">
        <f t="shared" si="119"/>
        <v>0</v>
      </c>
      <c r="AM87" s="395">
        <f t="shared" si="120"/>
        <v>0</v>
      </c>
      <c r="AN87" s="395">
        <f t="shared" si="121"/>
        <v>0</v>
      </c>
      <c r="AO87" s="394">
        <f t="shared" si="122"/>
        <v>1</v>
      </c>
      <c r="AP87" s="395">
        <f t="shared" si="123"/>
        <v>57.45</v>
      </c>
      <c r="AQ87" s="395">
        <f t="shared" si="124"/>
        <v>3447000</v>
      </c>
      <c r="AR87" s="394">
        <f t="shared" si="125"/>
        <v>0</v>
      </c>
      <c r="AS87" s="366">
        <f t="shared" si="126"/>
        <v>0</v>
      </c>
      <c r="AT87" s="366">
        <f t="shared" si="127"/>
        <v>0</v>
      </c>
      <c r="AU87" s="394">
        <f t="shared" si="128"/>
        <v>0</v>
      </c>
      <c r="AV87" s="395">
        <f t="shared" si="129"/>
        <v>0</v>
      </c>
      <c r="AW87" s="395">
        <f t="shared" si="130"/>
        <v>0</v>
      </c>
      <c r="AX87" s="394">
        <f t="shared" si="131"/>
        <v>1</v>
      </c>
      <c r="AY87" s="366">
        <f t="shared" si="132"/>
        <v>57.45</v>
      </c>
      <c r="AZ87" s="366">
        <f t="shared" si="133"/>
        <v>3447000</v>
      </c>
      <c r="BA87" s="394">
        <f t="shared" si="134"/>
        <v>0</v>
      </c>
      <c r="BB87" s="366">
        <f t="shared" si="177"/>
        <v>0</v>
      </c>
      <c r="BC87" s="366">
        <f t="shared" si="178"/>
        <v>0</v>
      </c>
      <c r="BD87" s="394">
        <f t="shared" si="175"/>
        <v>0</v>
      </c>
      <c r="BE87" s="366">
        <f t="shared" si="180"/>
        <v>0</v>
      </c>
      <c r="BF87" s="366">
        <f t="shared" si="181"/>
        <v>0</v>
      </c>
      <c r="BG87" s="394">
        <f t="shared" si="135"/>
        <v>0</v>
      </c>
      <c r="BH87" s="366">
        <f t="shared" si="182"/>
        <v>0</v>
      </c>
      <c r="BI87" s="366">
        <f t="shared" si="183"/>
        <v>0</v>
      </c>
      <c r="BJ87" s="394">
        <f t="shared" si="136"/>
        <v>1</v>
      </c>
      <c r="BK87" s="366">
        <f t="shared" si="137"/>
        <v>57.45</v>
      </c>
      <c r="BL87" s="366">
        <f t="shared" si="138"/>
        <v>3447000</v>
      </c>
      <c r="BM87" s="394">
        <f t="shared" si="139"/>
        <v>0</v>
      </c>
      <c r="BN87" s="366">
        <f t="shared" si="140"/>
        <v>0</v>
      </c>
      <c r="BO87" s="366">
        <f t="shared" si="141"/>
        <v>0</v>
      </c>
      <c r="BP87" s="394">
        <f t="shared" si="142"/>
        <v>0</v>
      </c>
      <c r="BQ87" s="366">
        <f t="shared" si="143"/>
        <v>0</v>
      </c>
      <c r="BR87" s="366">
        <f t="shared" si="144"/>
        <v>0</v>
      </c>
      <c r="BS87" s="394">
        <f t="shared" si="145"/>
        <v>0</v>
      </c>
      <c r="BT87" s="366">
        <f t="shared" si="146"/>
        <v>0</v>
      </c>
      <c r="BU87" s="366">
        <f t="shared" si="147"/>
        <v>0</v>
      </c>
      <c r="BV87" s="394">
        <f t="shared" si="148"/>
        <v>0</v>
      </c>
      <c r="BW87" s="366">
        <f t="shared" si="149"/>
        <v>0</v>
      </c>
      <c r="BX87" s="366">
        <f t="shared" si="150"/>
        <v>0</v>
      </c>
      <c r="BY87" s="394">
        <f t="shared" si="151"/>
        <v>0</v>
      </c>
      <c r="BZ87" s="366">
        <f t="shared" si="152"/>
        <v>0</v>
      </c>
      <c r="CA87" s="366">
        <f t="shared" si="153"/>
        <v>0</v>
      </c>
      <c r="CB87" s="394">
        <f t="shared" si="154"/>
        <v>0</v>
      </c>
      <c r="CC87" s="366">
        <f t="shared" si="155"/>
        <v>0</v>
      </c>
      <c r="CD87" s="366">
        <f t="shared" si="156"/>
        <v>0</v>
      </c>
      <c r="CE87" s="394">
        <f t="shared" si="157"/>
        <v>0</v>
      </c>
      <c r="CF87" s="366">
        <f t="shared" si="158"/>
        <v>0</v>
      </c>
      <c r="CG87" s="366">
        <f t="shared" si="159"/>
        <v>0</v>
      </c>
      <c r="CH87" s="394">
        <f t="shared" si="160"/>
        <v>0</v>
      </c>
      <c r="CI87" s="366">
        <f t="shared" si="161"/>
        <v>0</v>
      </c>
      <c r="CJ87" s="366">
        <f t="shared" si="162"/>
        <v>0</v>
      </c>
      <c r="CK87" s="394">
        <f t="shared" si="163"/>
        <v>1</v>
      </c>
      <c r="CL87" s="366">
        <f t="shared" si="164"/>
        <v>57.45</v>
      </c>
      <c r="CM87" s="366">
        <f t="shared" si="165"/>
        <v>3447000</v>
      </c>
      <c r="CN87" s="394">
        <f t="shared" si="166"/>
        <v>0</v>
      </c>
      <c r="CO87" s="366">
        <f t="shared" si="167"/>
        <v>0</v>
      </c>
      <c r="CP87" s="366">
        <f t="shared" si="168"/>
        <v>0</v>
      </c>
      <c r="CQ87" s="394">
        <f t="shared" si="169"/>
        <v>0</v>
      </c>
      <c r="CR87" s="366">
        <f t="shared" si="170"/>
        <v>0</v>
      </c>
      <c r="CS87" s="366">
        <f t="shared" si="171"/>
        <v>0</v>
      </c>
      <c r="CT87" s="394">
        <f t="shared" si="172"/>
        <v>0</v>
      </c>
      <c r="CU87" s="366">
        <f t="shared" si="173"/>
        <v>0</v>
      </c>
      <c r="CV87" s="366">
        <f t="shared" si="174"/>
        <v>0</v>
      </c>
      <c r="CW87" s="429"/>
      <c r="CX87" s="429"/>
      <c r="CY87" s="429"/>
      <c r="CZ87" s="429"/>
      <c r="DA87" s="429"/>
      <c r="DB87" s="429"/>
      <c r="DC87" s="429"/>
      <c r="DD87" s="429"/>
      <c r="DE87" s="429"/>
      <c r="DF87" s="429"/>
      <c r="DG87" s="429"/>
      <c r="DH87" s="429"/>
      <c r="DI87" s="429"/>
      <c r="DJ87" s="429"/>
      <c r="DK87" s="429"/>
      <c r="DL87" s="429"/>
      <c r="DM87" s="429"/>
      <c r="DN87" s="429"/>
      <c r="DO87" s="429"/>
      <c r="DP87" s="429"/>
      <c r="DQ87" s="429"/>
      <c r="DR87" s="429"/>
      <c r="DS87" s="429"/>
      <c r="DT87" s="429"/>
      <c r="DU87" s="429"/>
      <c r="DV87" s="429"/>
      <c r="DW87" s="429"/>
      <c r="DX87" s="429"/>
      <c r="DY87" s="429"/>
      <c r="DZ87" s="429"/>
      <c r="EA87" s="429"/>
      <c r="EB87" s="429"/>
      <c r="EC87" s="429"/>
      <c r="ED87" s="429"/>
      <c r="EE87" s="429"/>
      <c r="EF87" s="429"/>
      <c r="EG87" s="429"/>
      <c r="EH87" s="429"/>
      <c r="EI87" s="429"/>
      <c r="EJ87" s="429"/>
      <c r="EK87" s="429"/>
      <c r="EL87" s="429"/>
      <c r="EM87" s="429"/>
      <c r="EN87" s="429"/>
      <c r="EO87" s="429"/>
      <c r="EP87" s="429"/>
      <c r="EQ87" s="429"/>
      <c r="ER87" s="429"/>
      <c r="ES87" s="429"/>
      <c r="ET87" s="429"/>
      <c r="EU87" s="429"/>
    </row>
    <row r="88" spans="1:151" x14ac:dyDescent="0.3">
      <c r="A88" s="161">
        <v>4</v>
      </c>
      <c r="B88" s="162" t="s">
        <v>13</v>
      </c>
      <c r="C88" s="8" t="s">
        <v>146</v>
      </c>
      <c r="D88" s="8" t="s">
        <v>147</v>
      </c>
      <c r="E88" s="8" t="s">
        <v>102</v>
      </c>
      <c r="F88" s="23" t="s">
        <v>408</v>
      </c>
      <c r="G88" s="8" t="s">
        <v>94</v>
      </c>
      <c r="H88" s="7" t="s">
        <v>346</v>
      </c>
      <c r="I88" s="10">
        <v>2020</v>
      </c>
      <c r="J88" s="48" t="s">
        <v>84</v>
      </c>
      <c r="K88" s="11" t="s">
        <v>28</v>
      </c>
      <c r="L88" s="12" t="s">
        <v>375</v>
      </c>
      <c r="M88" s="11" t="s">
        <v>17</v>
      </c>
      <c r="N88" s="7">
        <v>96.65</v>
      </c>
      <c r="O88" s="32">
        <f t="shared" si="179"/>
        <v>70000</v>
      </c>
      <c r="P88" s="350">
        <v>6765500</v>
      </c>
      <c r="Q88" s="394">
        <f t="shared" si="102"/>
        <v>0</v>
      </c>
      <c r="R88" s="395">
        <f t="shared" si="103"/>
        <v>0</v>
      </c>
      <c r="S88" s="395">
        <f t="shared" si="104"/>
        <v>0</v>
      </c>
      <c r="T88" s="394">
        <f t="shared" si="105"/>
        <v>1</v>
      </c>
      <c r="U88" s="395">
        <f t="shared" si="106"/>
        <v>96.65</v>
      </c>
      <c r="V88" s="395">
        <f t="shared" si="107"/>
        <v>6765500</v>
      </c>
      <c r="W88" s="394">
        <f t="shared" si="108"/>
        <v>0</v>
      </c>
      <c r="X88" s="396">
        <f t="shared" si="109"/>
        <v>0</v>
      </c>
      <c r="Y88" s="396">
        <f t="shared" si="110"/>
        <v>0</v>
      </c>
      <c r="Z88" s="394">
        <f t="shared" si="111"/>
        <v>0</v>
      </c>
      <c r="AA88" s="396">
        <f t="shared" si="112"/>
        <v>0</v>
      </c>
      <c r="AB88" s="396">
        <f t="shared" si="113"/>
        <v>0</v>
      </c>
      <c r="AC88" s="394">
        <f t="shared" si="114"/>
        <v>0</v>
      </c>
      <c r="AD88" s="396">
        <f t="shared" si="115"/>
        <v>0</v>
      </c>
      <c r="AE88" s="396">
        <f t="shared" si="116"/>
        <v>0</v>
      </c>
      <c r="AF88" s="389">
        <f t="shared" si="98"/>
        <v>0</v>
      </c>
      <c r="AG88" s="367">
        <f t="shared" si="99"/>
        <v>0</v>
      </c>
      <c r="AH88" s="367">
        <f t="shared" si="117"/>
        <v>0</v>
      </c>
      <c r="AI88" s="367">
        <f t="shared" si="100"/>
        <v>96.65</v>
      </c>
      <c r="AJ88" s="367">
        <f t="shared" si="101"/>
        <v>6765500</v>
      </c>
      <c r="AK88" s="372">
        <f t="shared" si="118"/>
        <v>1</v>
      </c>
      <c r="AL88" s="394">
        <f t="shared" si="119"/>
        <v>0</v>
      </c>
      <c r="AM88" s="395">
        <f t="shared" si="120"/>
        <v>0</v>
      </c>
      <c r="AN88" s="395">
        <f t="shared" si="121"/>
        <v>0</v>
      </c>
      <c r="AO88" s="394">
        <f t="shared" si="122"/>
        <v>1</v>
      </c>
      <c r="AP88" s="395">
        <f t="shared" si="123"/>
        <v>96.65</v>
      </c>
      <c r="AQ88" s="395">
        <f t="shared" si="124"/>
        <v>6765500</v>
      </c>
      <c r="AR88" s="394">
        <f t="shared" si="125"/>
        <v>0</v>
      </c>
      <c r="AS88" s="366">
        <f t="shared" si="126"/>
        <v>0</v>
      </c>
      <c r="AT88" s="366">
        <f t="shared" si="127"/>
        <v>0</v>
      </c>
      <c r="AU88" s="394">
        <f t="shared" si="128"/>
        <v>1</v>
      </c>
      <c r="AV88" s="395">
        <f t="shared" si="129"/>
        <v>96.65</v>
      </c>
      <c r="AW88" s="395">
        <f t="shared" si="130"/>
        <v>6765500</v>
      </c>
      <c r="AX88" s="394">
        <f t="shared" si="131"/>
        <v>0</v>
      </c>
      <c r="AY88" s="366">
        <f t="shared" si="132"/>
        <v>0</v>
      </c>
      <c r="AZ88" s="366">
        <f t="shared" si="133"/>
        <v>0</v>
      </c>
      <c r="BA88" s="394">
        <f t="shared" si="134"/>
        <v>0</v>
      </c>
      <c r="BB88" s="366">
        <f t="shared" si="177"/>
        <v>0</v>
      </c>
      <c r="BC88" s="366">
        <f t="shared" si="178"/>
        <v>0</v>
      </c>
      <c r="BD88" s="394">
        <f t="shared" si="175"/>
        <v>0</v>
      </c>
      <c r="BE88" s="366">
        <f t="shared" si="180"/>
        <v>0</v>
      </c>
      <c r="BF88" s="366">
        <f t="shared" si="181"/>
        <v>0</v>
      </c>
      <c r="BG88" s="394">
        <f t="shared" si="135"/>
        <v>0</v>
      </c>
      <c r="BH88" s="366">
        <f t="shared" si="182"/>
        <v>0</v>
      </c>
      <c r="BI88" s="366">
        <f t="shared" si="183"/>
        <v>0</v>
      </c>
      <c r="BJ88" s="394">
        <f t="shared" si="136"/>
        <v>1</v>
      </c>
      <c r="BK88" s="366">
        <f t="shared" si="137"/>
        <v>96.65</v>
      </c>
      <c r="BL88" s="366">
        <f t="shared" si="138"/>
        <v>6765500</v>
      </c>
      <c r="BM88" s="394">
        <f t="shared" si="139"/>
        <v>0</v>
      </c>
      <c r="BN88" s="366">
        <f t="shared" si="140"/>
        <v>0</v>
      </c>
      <c r="BO88" s="366">
        <f t="shared" si="141"/>
        <v>0</v>
      </c>
      <c r="BP88" s="394">
        <f t="shared" si="142"/>
        <v>0</v>
      </c>
      <c r="BQ88" s="366">
        <f t="shared" si="143"/>
        <v>0</v>
      </c>
      <c r="BR88" s="366">
        <f t="shared" si="144"/>
        <v>0</v>
      </c>
      <c r="BS88" s="394">
        <f t="shared" si="145"/>
        <v>0</v>
      </c>
      <c r="BT88" s="366">
        <f t="shared" si="146"/>
        <v>0</v>
      </c>
      <c r="BU88" s="366">
        <f t="shared" si="147"/>
        <v>0</v>
      </c>
      <c r="BV88" s="394">
        <f t="shared" si="148"/>
        <v>0</v>
      </c>
      <c r="BW88" s="366">
        <f t="shared" si="149"/>
        <v>0</v>
      </c>
      <c r="BX88" s="366">
        <f t="shared" si="150"/>
        <v>0</v>
      </c>
      <c r="BY88" s="394">
        <f t="shared" si="151"/>
        <v>0</v>
      </c>
      <c r="BZ88" s="366">
        <f t="shared" si="152"/>
        <v>0</v>
      </c>
      <c r="CA88" s="366">
        <f t="shared" si="153"/>
        <v>0</v>
      </c>
      <c r="CB88" s="394">
        <f t="shared" si="154"/>
        <v>0</v>
      </c>
      <c r="CC88" s="366">
        <f t="shared" si="155"/>
        <v>0</v>
      </c>
      <c r="CD88" s="366">
        <f t="shared" si="156"/>
        <v>0</v>
      </c>
      <c r="CE88" s="394">
        <f t="shared" si="157"/>
        <v>0</v>
      </c>
      <c r="CF88" s="366">
        <f t="shared" si="158"/>
        <v>0</v>
      </c>
      <c r="CG88" s="366">
        <f t="shared" si="159"/>
        <v>0</v>
      </c>
      <c r="CH88" s="394">
        <f t="shared" si="160"/>
        <v>0</v>
      </c>
      <c r="CI88" s="366">
        <f t="shared" si="161"/>
        <v>0</v>
      </c>
      <c r="CJ88" s="366">
        <f t="shared" si="162"/>
        <v>0</v>
      </c>
      <c r="CK88" s="394">
        <f t="shared" si="163"/>
        <v>1</v>
      </c>
      <c r="CL88" s="366">
        <f t="shared" si="164"/>
        <v>96.65</v>
      </c>
      <c r="CM88" s="366">
        <f t="shared" si="165"/>
        <v>6765500</v>
      </c>
      <c r="CN88" s="394">
        <f t="shared" si="166"/>
        <v>0</v>
      </c>
      <c r="CO88" s="366">
        <f t="shared" si="167"/>
        <v>0</v>
      </c>
      <c r="CP88" s="366">
        <f t="shared" si="168"/>
        <v>0</v>
      </c>
      <c r="CQ88" s="394">
        <f t="shared" si="169"/>
        <v>0</v>
      </c>
      <c r="CR88" s="366">
        <f t="shared" si="170"/>
        <v>0</v>
      </c>
      <c r="CS88" s="366">
        <f t="shared" si="171"/>
        <v>0</v>
      </c>
      <c r="CT88" s="394">
        <f t="shared" si="172"/>
        <v>0</v>
      </c>
      <c r="CU88" s="366">
        <f t="shared" si="173"/>
        <v>0</v>
      </c>
      <c r="CV88" s="366">
        <f t="shared" si="174"/>
        <v>0</v>
      </c>
      <c r="CW88" s="429"/>
      <c r="CX88" s="429"/>
      <c r="CY88" s="429"/>
      <c r="CZ88" s="429"/>
      <c r="DA88" s="429"/>
      <c r="DB88" s="429"/>
      <c r="DC88" s="429"/>
      <c r="DD88" s="429"/>
      <c r="DE88" s="429"/>
      <c r="DF88" s="429"/>
      <c r="DG88" s="429"/>
      <c r="DH88" s="429"/>
      <c r="DI88" s="429"/>
      <c r="DJ88" s="429"/>
      <c r="DK88" s="429"/>
      <c r="DL88" s="429"/>
      <c r="DM88" s="429"/>
      <c r="DN88" s="429"/>
      <c r="DO88" s="429"/>
      <c r="DP88" s="429"/>
      <c r="DQ88" s="429"/>
      <c r="DR88" s="429"/>
      <c r="DS88" s="429"/>
      <c r="DT88" s="429"/>
      <c r="DU88" s="429"/>
      <c r="DV88" s="429"/>
      <c r="DW88" s="429"/>
      <c r="DX88" s="429"/>
      <c r="DY88" s="429"/>
      <c r="DZ88" s="429"/>
      <c r="EA88" s="429"/>
      <c r="EB88" s="429"/>
      <c r="EC88" s="429"/>
      <c r="ED88" s="429"/>
      <c r="EE88" s="429"/>
      <c r="EF88" s="429"/>
      <c r="EG88" s="429"/>
      <c r="EH88" s="429"/>
      <c r="EI88" s="429"/>
      <c r="EJ88" s="429"/>
      <c r="EK88" s="429"/>
      <c r="EL88" s="429"/>
      <c r="EM88" s="429"/>
      <c r="EN88" s="429"/>
      <c r="EO88" s="429"/>
      <c r="EP88" s="429"/>
      <c r="EQ88" s="429"/>
      <c r="ER88" s="429"/>
      <c r="ES88" s="429"/>
      <c r="ET88" s="429"/>
      <c r="EU88" s="429"/>
    </row>
    <row r="89" spans="1:151" x14ac:dyDescent="0.3">
      <c r="A89" s="161">
        <v>5</v>
      </c>
      <c r="B89" s="162" t="s">
        <v>13</v>
      </c>
      <c r="C89" s="8" t="s">
        <v>146</v>
      </c>
      <c r="D89" s="8" t="s">
        <v>147</v>
      </c>
      <c r="E89" s="8" t="s">
        <v>102</v>
      </c>
      <c r="F89" s="23" t="s">
        <v>408</v>
      </c>
      <c r="G89" s="8" t="s">
        <v>94</v>
      </c>
      <c r="H89" s="7" t="s">
        <v>346</v>
      </c>
      <c r="I89" s="10">
        <v>2020</v>
      </c>
      <c r="J89" s="48" t="s">
        <v>84</v>
      </c>
      <c r="K89" s="11" t="s">
        <v>29</v>
      </c>
      <c r="L89" s="12" t="s">
        <v>375</v>
      </c>
      <c r="M89" s="11" t="s">
        <v>17</v>
      </c>
      <c r="N89" s="7">
        <v>186.25</v>
      </c>
      <c r="O89" s="32">
        <f>P89/N89</f>
        <v>80000</v>
      </c>
      <c r="P89" s="350">
        <v>14900000</v>
      </c>
      <c r="Q89" s="394">
        <f t="shared" si="102"/>
        <v>0</v>
      </c>
      <c r="R89" s="395">
        <f t="shared" si="103"/>
        <v>0</v>
      </c>
      <c r="S89" s="395">
        <f t="shared" si="104"/>
        <v>0</v>
      </c>
      <c r="T89" s="394">
        <f t="shared" si="105"/>
        <v>1</v>
      </c>
      <c r="U89" s="395">
        <f t="shared" si="106"/>
        <v>186.25</v>
      </c>
      <c r="V89" s="395">
        <f t="shared" si="107"/>
        <v>14900000</v>
      </c>
      <c r="W89" s="394">
        <f t="shared" si="108"/>
        <v>0</v>
      </c>
      <c r="X89" s="396">
        <f t="shared" si="109"/>
        <v>0</v>
      </c>
      <c r="Y89" s="396">
        <f t="shared" si="110"/>
        <v>0</v>
      </c>
      <c r="Z89" s="394">
        <f t="shared" si="111"/>
        <v>0</v>
      </c>
      <c r="AA89" s="396">
        <f t="shared" si="112"/>
        <v>0</v>
      </c>
      <c r="AB89" s="396">
        <f t="shared" si="113"/>
        <v>0</v>
      </c>
      <c r="AC89" s="394">
        <f t="shared" si="114"/>
        <v>0</v>
      </c>
      <c r="AD89" s="396">
        <f t="shared" si="115"/>
        <v>0</v>
      </c>
      <c r="AE89" s="396">
        <f t="shared" si="116"/>
        <v>0</v>
      </c>
      <c r="AF89" s="389">
        <f t="shared" si="98"/>
        <v>0</v>
      </c>
      <c r="AG89" s="367">
        <f t="shared" si="99"/>
        <v>0</v>
      </c>
      <c r="AH89" s="367">
        <f t="shared" si="117"/>
        <v>0</v>
      </c>
      <c r="AI89" s="367">
        <f t="shared" si="100"/>
        <v>186.25</v>
      </c>
      <c r="AJ89" s="367">
        <f t="shared" si="101"/>
        <v>14900000</v>
      </c>
      <c r="AK89" s="372">
        <f t="shared" si="118"/>
        <v>1</v>
      </c>
      <c r="AL89" s="394">
        <f t="shared" si="119"/>
        <v>0</v>
      </c>
      <c r="AM89" s="395">
        <f t="shared" si="120"/>
        <v>0</v>
      </c>
      <c r="AN89" s="395">
        <f t="shared" si="121"/>
        <v>0</v>
      </c>
      <c r="AO89" s="394">
        <f t="shared" si="122"/>
        <v>1</v>
      </c>
      <c r="AP89" s="395">
        <f t="shared" si="123"/>
        <v>186.25</v>
      </c>
      <c r="AQ89" s="395">
        <f t="shared" si="124"/>
        <v>14900000</v>
      </c>
      <c r="AR89" s="394">
        <f t="shared" si="125"/>
        <v>0</v>
      </c>
      <c r="AS89" s="366">
        <f t="shared" si="126"/>
        <v>0</v>
      </c>
      <c r="AT89" s="366">
        <f t="shared" si="127"/>
        <v>0</v>
      </c>
      <c r="AU89" s="394">
        <f t="shared" si="128"/>
        <v>1</v>
      </c>
      <c r="AV89" s="395">
        <f t="shared" si="129"/>
        <v>186.25</v>
      </c>
      <c r="AW89" s="395">
        <f t="shared" si="130"/>
        <v>14900000</v>
      </c>
      <c r="AX89" s="394">
        <f t="shared" si="131"/>
        <v>0</v>
      </c>
      <c r="AY89" s="366">
        <f t="shared" si="132"/>
        <v>0</v>
      </c>
      <c r="AZ89" s="366">
        <f t="shared" si="133"/>
        <v>0</v>
      </c>
      <c r="BA89" s="394">
        <f t="shared" si="134"/>
        <v>0</v>
      </c>
      <c r="BB89" s="366">
        <f t="shared" si="177"/>
        <v>0</v>
      </c>
      <c r="BC89" s="366">
        <f t="shared" si="178"/>
        <v>0</v>
      </c>
      <c r="BD89" s="394">
        <f t="shared" si="175"/>
        <v>0</v>
      </c>
      <c r="BE89" s="366">
        <f t="shared" si="180"/>
        <v>0</v>
      </c>
      <c r="BF89" s="366">
        <f t="shared" si="181"/>
        <v>0</v>
      </c>
      <c r="BG89" s="394">
        <f t="shared" si="135"/>
        <v>0</v>
      </c>
      <c r="BH89" s="366">
        <f t="shared" si="182"/>
        <v>0</v>
      </c>
      <c r="BI89" s="366">
        <f t="shared" si="183"/>
        <v>0</v>
      </c>
      <c r="BJ89" s="394">
        <f t="shared" si="136"/>
        <v>1</v>
      </c>
      <c r="BK89" s="366">
        <f t="shared" si="137"/>
        <v>186.25</v>
      </c>
      <c r="BL89" s="366">
        <f t="shared" si="138"/>
        <v>14900000</v>
      </c>
      <c r="BM89" s="394">
        <f t="shared" si="139"/>
        <v>0</v>
      </c>
      <c r="BN89" s="366">
        <f t="shared" si="140"/>
        <v>0</v>
      </c>
      <c r="BO89" s="366">
        <f t="shared" si="141"/>
        <v>0</v>
      </c>
      <c r="BP89" s="394">
        <f t="shared" si="142"/>
        <v>0</v>
      </c>
      <c r="BQ89" s="366">
        <f t="shared" si="143"/>
        <v>0</v>
      </c>
      <c r="BR89" s="366">
        <f t="shared" si="144"/>
        <v>0</v>
      </c>
      <c r="BS89" s="394">
        <f t="shared" si="145"/>
        <v>0</v>
      </c>
      <c r="BT89" s="366">
        <f t="shared" si="146"/>
        <v>0</v>
      </c>
      <c r="BU89" s="366">
        <f t="shared" si="147"/>
        <v>0</v>
      </c>
      <c r="BV89" s="394">
        <f t="shared" si="148"/>
        <v>0</v>
      </c>
      <c r="BW89" s="366">
        <f t="shared" si="149"/>
        <v>0</v>
      </c>
      <c r="BX89" s="366">
        <f t="shared" si="150"/>
        <v>0</v>
      </c>
      <c r="BY89" s="394">
        <f t="shared" si="151"/>
        <v>0</v>
      </c>
      <c r="BZ89" s="366">
        <f t="shared" si="152"/>
        <v>0</v>
      </c>
      <c r="CA89" s="366">
        <f t="shared" si="153"/>
        <v>0</v>
      </c>
      <c r="CB89" s="394">
        <f t="shared" si="154"/>
        <v>0</v>
      </c>
      <c r="CC89" s="366">
        <f t="shared" si="155"/>
        <v>0</v>
      </c>
      <c r="CD89" s="366">
        <f t="shared" si="156"/>
        <v>0</v>
      </c>
      <c r="CE89" s="394">
        <f t="shared" si="157"/>
        <v>0</v>
      </c>
      <c r="CF89" s="366">
        <f t="shared" si="158"/>
        <v>0</v>
      </c>
      <c r="CG89" s="366">
        <f t="shared" si="159"/>
        <v>0</v>
      </c>
      <c r="CH89" s="394">
        <f t="shared" si="160"/>
        <v>0</v>
      </c>
      <c r="CI89" s="366">
        <f t="shared" si="161"/>
        <v>0</v>
      </c>
      <c r="CJ89" s="366">
        <f t="shared" si="162"/>
        <v>0</v>
      </c>
      <c r="CK89" s="394">
        <f t="shared" si="163"/>
        <v>1</v>
      </c>
      <c r="CL89" s="366">
        <f t="shared" si="164"/>
        <v>186.25</v>
      </c>
      <c r="CM89" s="366">
        <f t="shared" si="165"/>
        <v>14900000</v>
      </c>
      <c r="CN89" s="394">
        <f t="shared" si="166"/>
        <v>0</v>
      </c>
      <c r="CO89" s="366">
        <f t="shared" si="167"/>
        <v>0</v>
      </c>
      <c r="CP89" s="366">
        <f t="shared" si="168"/>
        <v>0</v>
      </c>
      <c r="CQ89" s="394">
        <f t="shared" si="169"/>
        <v>0</v>
      </c>
      <c r="CR89" s="366">
        <f t="shared" si="170"/>
        <v>0</v>
      </c>
      <c r="CS89" s="366">
        <f t="shared" si="171"/>
        <v>0</v>
      </c>
      <c r="CT89" s="394">
        <f t="shared" si="172"/>
        <v>0</v>
      </c>
      <c r="CU89" s="366">
        <f t="shared" si="173"/>
        <v>0</v>
      </c>
      <c r="CV89" s="366">
        <f t="shared" si="174"/>
        <v>0</v>
      </c>
      <c r="CW89" s="429"/>
      <c r="CX89" s="429"/>
      <c r="CY89" s="429"/>
      <c r="CZ89" s="429"/>
      <c r="DA89" s="429"/>
      <c r="DB89" s="429"/>
      <c r="DC89" s="429"/>
      <c r="DD89" s="429"/>
      <c r="DE89" s="429"/>
      <c r="DF89" s="429"/>
      <c r="DG89" s="429"/>
      <c r="DH89" s="429"/>
      <c r="DI89" s="429"/>
      <c r="DJ89" s="429"/>
      <c r="DK89" s="429"/>
      <c r="DL89" s="429"/>
      <c r="DM89" s="429"/>
      <c r="DN89" s="429"/>
      <c r="DO89" s="429"/>
      <c r="DP89" s="429"/>
      <c r="DQ89" s="429"/>
      <c r="DR89" s="429"/>
      <c r="DS89" s="429"/>
      <c r="DT89" s="429"/>
      <c r="DU89" s="429"/>
      <c r="DV89" s="429"/>
      <c r="DW89" s="429"/>
      <c r="DX89" s="429"/>
      <c r="DY89" s="429"/>
      <c r="DZ89" s="429"/>
      <c r="EA89" s="429"/>
      <c r="EB89" s="429"/>
      <c r="EC89" s="429"/>
      <c r="ED89" s="429"/>
      <c r="EE89" s="429"/>
      <c r="EF89" s="429"/>
      <c r="EG89" s="429"/>
      <c r="EH89" s="429"/>
      <c r="EI89" s="429"/>
      <c r="EJ89" s="429"/>
      <c r="EK89" s="429"/>
      <c r="EL89" s="429"/>
      <c r="EM89" s="429"/>
      <c r="EN89" s="429"/>
      <c r="EO89" s="429"/>
      <c r="EP89" s="429"/>
      <c r="EQ89" s="429"/>
      <c r="ER89" s="429"/>
      <c r="ES89" s="429"/>
      <c r="ET89" s="429"/>
      <c r="EU89" s="429"/>
    </row>
    <row r="90" spans="1:151" x14ac:dyDescent="0.3">
      <c r="A90" s="161">
        <v>6</v>
      </c>
      <c r="B90" s="162" t="s">
        <v>13</v>
      </c>
      <c r="C90" s="8" t="s">
        <v>146</v>
      </c>
      <c r="D90" s="8" t="s">
        <v>147</v>
      </c>
      <c r="E90" s="8" t="s">
        <v>102</v>
      </c>
      <c r="F90" s="23" t="s">
        <v>408</v>
      </c>
      <c r="G90" s="8" t="s">
        <v>94</v>
      </c>
      <c r="H90" s="7" t="s">
        <v>346</v>
      </c>
      <c r="I90" s="10">
        <v>2020</v>
      </c>
      <c r="J90" s="48" t="s">
        <v>84</v>
      </c>
      <c r="K90" s="11" t="s">
        <v>37</v>
      </c>
      <c r="L90" s="12" t="s">
        <v>375</v>
      </c>
      <c r="M90" s="11" t="s">
        <v>17</v>
      </c>
      <c r="N90" s="7">
        <v>120.52</v>
      </c>
      <c r="O90" s="32">
        <f>P90/N90</f>
        <v>80000</v>
      </c>
      <c r="P90" s="350">
        <v>9641600</v>
      </c>
      <c r="Q90" s="394">
        <f t="shared" si="102"/>
        <v>0</v>
      </c>
      <c r="R90" s="395">
        <f t="shared" si="103"/>
        <v>0</v>
      </c>
      <c r="S90" s="395">
        <f t="shared" si="104"/>
        <v>0</v>
      </c>
      <c r="T90" s="394">
        <f t="shared" si="105"/>
        <v>1</v>
      </c>
      <c r="U90" s="395">
        <f t="shared" si="106"/>
        <v>120.52</v>
      </c>
      <c r="V90" s="395">
        <f t="shared" si="107"/>
        <v>9641600</v>
      </c>
      <c r="W90" s="394">
        <f t="shared" si="108"/>
        <v>0</v>
      </c>
      <c r="X90" s="396">
        <f t="shared" si="109"/>
        <v>0</v>
      </c>
      <c r="Y90" s="396">
        <f t="shared" si="110"/>
        <v>0</v>
      </c>
      <c r="Z90" s="394">
        <f t="shared" si="111"/>
        <v>0</v>
      </c>
      <c r="AA90" s="396">
        <f t="shared" si="112"/>
        <v>0</v>
      </c>
      <c r="AB90" s="396">
        <f t="shared" si="113"/>
        <v>0</v>
      </c>
      <c r="AC90" s="394">
        <f t="shared" si="114"/>
        <v>0</v>
      </c>
      <c r="AD90" s="396">
        <f t="shared" si="115"/>
        <v>0</v>
      </c>
      <c r="AE90" s="396">
        <f t="shared" si="116"/>
        <v>0</v>
      </c>
      <c r="AF90" s="389">
        <f t="shared" si="98"/>
        <v>0</v>
      </c>
      <c r="AG90" s="367">
        <f t="shared" si="99"/>
        <v>0</v>
      </c>
      <c r="AH90" s="367">
        <f t="shared" si="117"/>
        <v>0</v>
      </c>
      <c r="AI90" s="367">
        <f t="shared" si="100"/>
        <v>120.52</v>
      </c>
      <c r="AJ90" s="367">
        <f t="shared" si="101"/>
        <v>9641600</v>
      </c>
      <c r="AK90" s="372">
        <f t="shared" si="118"/>
        <v>1</v>
      </c>
      <c r="AL90" s="394">
        <f t="shared" si="119"/>
        <v>0</v>
      </c>
      <c r="AM90" s="395">
        <f t="shared" si="120"/>
        <v>0</v>
      </c>
      <c r="AN90" s="395">
        <f t="shared" si="121"/>
        <v>0</v>
      </c>
      <c r="AO90" s="394">
        <f t="shared" si="122"/>
        <v>1</v>
      </c>
      <c r="AP90" s="395">
        <f t="shared" si="123"/>
        <v>120.52</v>
      </c>
      <c r="AQ90" s="395">
        <f t="shared" si="124"/>
        <v>9641600</v>
      </c>
      <c r="AR90" s="394">
        <f t="shared" si="125"/>
        <v>0</v>
      </c>
      <c r="AS90" s="366">
        <f t="shared" si="126"/>
        <v>0</v>
      </c>
      <c r="AT90" s="366">
        <f t="shared" si="127"/>
        <v>0</v>
      </c>
      <c r="AU90" s="394">
        <f t="shared" si="128"/>
        <v>1</v>
      </c>
      <c r="AV90" s="395">
        <f t="shared" si="129"/>
        <v>120.52</v>
      </c>
      <c r="AW90" s="395">
        <f t="shared" si="130"/>
        <v>9641600</v>
      </c>
      <c r="AX90" s="394">
        <f t="shared" si="131"/>
        <v>0</v>
      </c>
      <c r="AY90" s="366">
        <f t="shared" si="132"/>
        <v>0</v>
      </c>
      <c r="AZ90" s="366">
        <f t="shared" si="133"/>
        <v>0</v>
      </c>
      <c r="BA90" s="394">
        <f t="shared" si="134"/>
        <v>0</v>
      </c>
      <c r="BB90" s="366">
        <f t="shared" si="177"/>
        <v>0</v>
      </c>
      <c r="BC90" s="366">
        <f t="shared" si="178"/>
        <v>0</v>
      </c>
      <c r="BD90" s="394">
        <f t="shared" si="175"/>
        <v>0</v>
      </c>
      <c r="BE90" s="366">
        <f t="shared" si="180"/>
        <v>0</v>
      </c>
      <c r="BF90" s="366">
        <f t="shared" si="181"/>
        <v>0</v>
      </c>
      <c r="BG90" s="394">
        <f t="shared" si="135"/>
        <v>0</v>
      </c>
      <c r="BH90" s="366">
        <f t="shared" si="182"/>
        <v>0</v>
      </c>
      <c r="BI90" s="366">
        <f t="shared" si="183"/>
        <v>0</v>
      </c>
      <c r="BJ90" s="394">
        <f t="shared" si="136"/>
        <v>1</v>
      </c>
      <c r="BK90" s="366">
        <f t="shared" si="137"/>
        <v>120.52</v>
      </c>
      <c r="BL90" s="366">
        <f t="shared" si="138"/>
        <v>9641600</v>
      </c>
      <c r="BM90" s="394">
        <f t="shared" si="139"/>
        <v>0</v>
      </c>
      <c r="BN90" s="366">
        <f t="shared" si="140"/>
        <v>0</v>
      </c>
      <c r="BO90" s="366">
        <f t="shared" si="141"/>
        <v>0</v>
      </c>
      <c r="BP90" s="394">
        <f t="shared" si="142"/>
        <v>0</v>
      </c>
      <c r="BQ90" s="366">
        <f t="shared" si="143"/>
        <v>0</v>
      </c>
      <c r="BR90" s="366">
        <f t="shared" si="144"/>
        <v>0</v>
      </c>
      <c r="BS90" s="394">
        <f t="shared" si="145"/>
        <v>0</v>
      </c>
      <c r="BT90" s="366">
        <f t="shared" si="146"/>
        <v>0</v>
      </c>
      <c r="BU90" s="366">
        <f t="shared" si="147"/>
        <v>0</v>
      </c>
      <c r="BV90" s="394">
        <f t="shared" si="148"/>
        <v>0</v>
      </c>
      <c r="BW90" s="366">
        <f t="shared" si="149"/>
        <v>0</v>
      </c>
      <c r="BX90" s="366">
        <f t="shared" si="150"/>
        <v>0</v>
      </c>
      <c r="BY90" s="394">
        <f t="shared" si="151"/>
        <v>0</v>
      </c>
      <c r="BZ90" s="366">
        <f t="shared" si="152"/>
        <v>0</v>
      </c>
      <c r="CA90" s="366">
        <f t="shared" si="153"/>
        <v>0</v>
      </c>
      <c r="CB90" s="394">
        <f t="shared" si="154"/>
        <v>0</v>
      </c>
      <c r="CC90" s="366">
        <f t="shared" si="155"/>
        <v>0</v>
      </c>
      <c r="CD90" s="366">
        <f t="shared" si="156"/>
        <v>0</v>
      </c>
      <c r="CE90" s="394">
        <f t="shared" si="157"/>
        <v>0</v>
      </c>
      <c r="CF90" s="366">
        <f t="shared" si="158"/>
        <v>0</v>
      </c>
      <c r="CG90" s="366">
        <f t="shared" si="159"/>
        <v>0</v>
      </c>
      <c r="CH90" s="394">
        <f t="shared" si="160"/>
        <v>0</v>
      </c>
      <c r="CI90" s="366">
        <f t="shared" si="161"/>
        <v>0</v>
      </c>
      <c r="CJ90" s="366">
        <f t="shared" si="162"/>
        <v>0</v>
      </c>
      <c r="CK90" s="394">
        <f t="shared" si="163"/>
        <v>1</v>
      </c>
      <c r="CL90" s="366">
        <f t="shared" si="164"/>
        <v>120.52</v>
      </c>
      <c r="CM90" s="366">
        <f t="shared" si="165"/>
        <v>9641600</v>
      </c>
      <c r="CN90" s="394">
        <f t="shared" si="166"/>
        <v>0</v>
      </c>
      <c r="CO90" s="366">
        <f t="shared" si="167"/>
        <v>0</v>
      </c>
      <c r="CP90" s="366">
        <f t="shared" si="168"/>
        <v>0</v>
      </c>
      <c r="CQ90" s="394">
        <f t="shared" si="169"/>
        <v>0</v>
      </c>
      <c r="CR90" s="366">
        <f t="shared" si="170"/>
        <v>0</v>
      </c>
      <c r="CS90" s="366">
        <f t="shared" si="171"/>
        <v>0</v>
      </c>
      <c r="CT90" s="394">
        <f t="shared" si="172"/>
        <v>0</v>
      </c>
      <c r="CU90" s="366">
        <f t="shared" si="173"/>
        <v>0</v>
      </c>
      <c r="CV90" s="366">
        <f t="shared" si="174"/>
        <v>0</v>
      </c>
      <c r="CW90" s="429"/>
      <c r="CX90" s="429"/>
      <c r="CY90" s="429"/>
      <c r="CZ90" s="429"/>
      <c r="DA90" s="429"/>
      <c r="DB90" s="429"/>
      <c r="DC90" s="429"/>
      <c r="DD90" s="429"/>
      <c r="DE90" s="429"/>
      <c r="DF90" s="429"/>
      <c r="DG90" s="429"/>
      <c r="DH90" s="429"/>
      <c r="DI90" s="429"/>
      <c r="DJ90" s="429"/>
      <c r="DK90" s="429"/>
      <c r="DL90" s="429"/>
      <c r="DM90" s="429"/>
      <c r="DN90" s="429"/>
      <c r="DO90" s="429"/>
      <c r="DP90" s="429"/>
      <c r="DQ90" s="429"/>
      <c r="DR90" s="429"/>
      <c r="DS90" s="429"/>
      <c r="DT90" s="429"/>
      <c r="DU90" s="429"/>
      <c r="DV90" s="429"/>
      <c r="DW90" s="429"/>
      <c r="DX90" s="429"/>
      <c r="DY90" s="429"/>
      <c r="DZ90" s="429"/>
      <c r="EA90" s="429"/>
      <c r="EB90" s="429"/>
      <c r="EC90" s="429"/>
      <c r="ED90" s="429"/>
      <c r="EE90" s="429"/>
      <c r="EF90" s="429"/>
      <c r="EG90" s="429"/>
      <c r="EH90" s="429"/>
      <c r="EI90" s="429"/>
      <c r="EJ90" s="429"/>
      <c r="EK90" s="429"/>
      <c r="EL90" s="429"/>
      <c r="EM90" s="429"/>
      <c r="EN90" s="429"/>
      <c r="EO90" s="429"/>
      <c r="EP90" s="429"/>
      <c r="EQ90" s="429"/>
      <c r="ER90" s="429"/>
      <c r="ES90" s="429"/>
      <c r="ET90" s="429"/>
      <c r="EU90" s="429"/>
    </row>
    <row r="91" spans="1:151" x14ac:dyDescent="0.3">
      <c r="A91" s="161">
        <v>7</v>
      </c>
      <c r="B91" s="162" t="s">
        <v>13</v>
      </c>
      <c r="C91" s="8" t="s">
        <v>146</v>
      </c>
      <c r="D91" s="8" t="s">
        <v>147</v>
      </c>
      <c r="E91" s="8" t="s">
        <v>102</v>
      </c>
      <c r="F91" s="23" t="s">
        <v>408</v>
      </c>
      <c r="G91" s="8" t="s">
        <v>94</v>
      </c>
      <c r="H91" s="7" t="s">
        <v>346</v>
      </c>
      <c r="I91" s="10">
        <v>2020</v>
      </c>
      <c r="J91" s="48" t="s">
        <v>84</v>
      </c>
      <c r="K91" s="11" t="s">
        <v>30</v>
      </c>
      <c r="L91" s="12" t="s">
        <v>375</v>
      </c>
      <c r="M91" s="11" t="s">
        <v>17</v>
      </c>
      <c r="N91" s="7">
        <v>80.709999999999994</v>
      </c>
      <c r="O91" s="32">
        <f>P91/N91</f>
        <v>75000</v>
      </c>
      <c r="P91" s="350">
        <v>6053250</v>
      </c>
      <c r="Q91" s="394">
        <f t="shared" si="102"/>
        <v>0</v>
      </c>
      <c r="R91" s="395">
        <f t="shared" si="103"/>
        <v>0</v>
      </c>
      <c r="S91" s="395">
        <f t="shared" si="104"/>
        <v>0</v>
      </c>
      <c r="T91" s="394">
        <f t="shared" si="105"/>
        <v>1</v>
      </c>
      <c r="U91" s="395">
        <f t="shared" si="106"/>
        <v>80.709999999999994</v>
      </c>
      <c r="V91" s="395">
        <f t="shared" si="107"/>
        <v>6053250</v>
      </c>
      <c r="W91" s="394">
        <f t="shared" si="108"/>
        <v>0</v>
      </c>
      <c r="X91" s="396">
        <f t="shared" si="109"/>
        <v>0</v>
      </c>
      <c r="Y91" s="396">
        <f t="shared" si="110"/>
        <v>0</v>
      </c>
      <c r="Z91" s="394">
        <f t="shared" si="111"/>
        <v>0</v>
      </c>
      <c r="AA91" s="396">
        <f t="shared" si="112"/>
        <v>0</v>
      </c>
      <c r="AB91" s="396">
        <f t="shared" si="113"/>
        <v>0</v>
      </c>
      <c r="AC91" s="394">
        <f t="shared" si="114"/>
        <v>0</v>
      </c>
      <c r="AD91" s="396">
        <f t="shared" si="115"/>
        <v>0</v>
      </c>
      <c r="AE91" s="396">
        <f t="shared" si="116"/>
        <v>0</v>
      </c>
      <c r="AF91" s="389">
        <f t="shared" si="98"/>
        <v>0</v>
      </c>
      <c r="AG91" s="367">
        <f t="shared" si="99"/>
        <v>0</v>
      </c>
      <c r="AH91" s="367">
        <f t="shared" si="117"/>
        <v>0</v>
      </c>
      <c r="AI91" s="367">
        <f t="shared" si="100"/>
        <v>80.709999999999994</v>
      </c>
      <c r="AJ91" s="367">
        <f t="shared" si="101"/>
        <v>6053250</v>
      </c>
      <c r="AK91" s="372">
        <f t="shared" si="118"/>
        <v>1</v>
      </c>
      <c r="AL91" s="394">
        <f t="shared" si="119"/>
        <v>0</v>
      </c>
      <c r="AM91" s="395">
        <f t="shared" si="120"/>
        <v>0</v>
      </c>
      <c r="AN91" s="395">
        <f t="shared" si="121"/>
        <v>0</v>
      </c>
      <c r="AO91" s="394">
        <f t="shared" si="122"/>
        <v>1</v>
      </c>
      <c r="AP91" s="395">
        <f t="shared" si="123"/>
        <v>80.709999999999994</v>
      </c>
      <c r="AQ91" s="395">
        <f t="shared" si="124"/>
        <v>6053250</v>
      </c>
      <c r="AR91" s="394">
        <f t="shared" si="125"/>
        <v>0</v>
      </c>
      <c r="AS91" s="366">
        <f t="shared" si="126"/>
        <v>0</v>
      </c>
      <c r="AT91" s="366">
        <f t="shared" si="127"/>
        <v>0</v>
      </c>
      <c r="AU91" s="394">
        <f t="shared" si="128"/>
        <v>1</v>
      </c>
      <c r="AV91" s="395">
        <f t="shared" si="129"/>
        <v>80.709999999999994</v>
      </c>
      <c r="AW91" s="395">
        <f t="shared" si="130"/>
        <v>6053250</v>
      </c>
      <c r="AX91" s="394">
        <f t="shared" si="131"/>
        <v>0</v>
      </c>
      <c r="AY91" s="366">
        <f t="shared" si="132"/>
        <v>0</v>
      </c>
      <c r="AZ91" s="366">
        <f t="shared" si="133"/>
        <v>0</v>
      </c>
      <c r="BA91" s="394">
        <f t="shared" si="134"/>
        <v>0</v>
      </c>
      <c r="BB91" s="366">
        <f t="shared" si="177"/>
        <v>0</v>
      </c>
      <c r="BC91" s="366">
        <f t="shared" si="178"/>
        <v>0</v>
      </c>
      <c r="BD91" s="394">
        <f t="shared" si="175"/>
        <v>0</v>
      </c>
      <c r="BE91" s="366">
        <f t="shared" si="180"/>
        <v>0</v>
      </c>
      <c r="BF91" s="366">
        <f t="shared" si="181"/>
        <v>0</v>
      </c>
      <c r="BG91" s="394">
        <f t="shared" si="135"/>
        <v>0</v>
      </c>
      <c r="BH91" s="366">
        <f t="shared" si="182"/>
        <v>0</v>
      </c>
      <c r="BI91" s="366">
        <f t="shared" si="183"/>
        <v>0</v>
      </c>
      <c r="BJ91" s="394">
        <f t="shared" si="136"/>
        <v>1</v>
      </c>
      <c r="BK91" s="366">
        <f t="shared" si="137"/>
        <v>80.709999999999994</v>
      </c>
      <c r="BL91" s="366">
        <f t="shared" si="138"/>
        <v>6053250</v>
      </c>
      <c r="BM91" s="394">
        <f t="shared" si="139"/>
        <v>0</v>
      </c>
      <c r="BN91" s="366">
        <f t="shared" si="140"/>
        <v>0</v>
      </c>
      <c r="BO91" s="366">
        <f t="shared" si="141"/>
        <v>0</v>
      </c>
      <c r="BP91" s="394">
        <f t="shared" si="142"/>
        <v>0</v>
      </c>
      <c r="BQ91" s="366">
        <f t="shared" si="143"/>
        <v>0</v>
      </c>
      <c r="BR91" s="366">
        <f t="shared" si="144"/>
        <v>0</v>
      </c>
      <c r="BS91" s="394">
        <f t="shared" si="145"/>
        <v>0</v>
      </c>
      <c r="BT91" s="366">
        <f t="shared" si="146"/>
        <v>0</v>
      </c>
      <c r="BU91" s="366">
        <f t="shared" si="147"/>
        <v>0</v>
      </c>
      <c r="BV91" s="394">
        <f t="shared" si="148"/>
        <v>0</v>
      </c>
      <c r="BW91" s="366">
        <f t="shared" si="149"/>
        <v>0</v>
      </c>
      <c r="BX91" s="366">
        <f t="shared" si="150"/>
        <v>0</v>
      </c>
      <c r="BY91" s="394">
        <f t="shared" si="151"/>
        <v>0</v>
      </c>
      <c r="BZ91" s="366">
        <f t="shared" si="152"/>
        <v>0</v>
      </c>
      <c r="CA91" s="366">
        <f t="shared" si="153"/>
        <v>0</v>
      </c>
      <c r="CB91" s="394">
        <f t="shared" si="154"/>
        <v>0</v>
      </c>
      <c r="CC91" s="366">
        <f t="shared" si="155"/>
        <v>0</v>
      </c>
      <c r="CD91" s="366">
        <f t="shared" si="156"/>
        <v>0</v>
      </c>
      <c r="CE91" s="394">
        <f t="shared" si="157"/>
        <v>0</v>
      </c>
      <c r="CF91" s="366">
        <f t="shared" si="158"/>
        <v>0</v>
      </c>
      <c r="CG91" s="366">
        <f t="shared" si="159"/>
        <v>0</v>
      </c>
      <c r="CH91" s="394">
        <f t="shared" si="160"/>
        <v>0</v>
      </c>
      <c r="CI91" s="366">
        <f t="shared" si="161"/>
        <v>0</v>
      </c>
      <c r="CJ91" s="366">
        <f t="shared" si="162"/>
        <v>0</v>
      </c>
      <c r="CK91" s="394">
        <f t="shared" si="163"/>
        <v>1</v>
      </c>
      <c r="CL91" s="366">
        <f t="shared" si="164"/>
        <v>80.709999999999994</v>
      </c>
      <c r="CM91" s="366">
        <f t="shared" si="165"/>
        <v>6053250</v>
      </c>
      <c r="CN91" s="394">
        <f t="shared" si="166"/>
        <v>0</v>
      </c>
      <c r="CO91" s="366">
        <f t="shared" si="167"/>
        <v>0</v>
      </c>
      <c r="CP91" s="366">
        <f t="shared" si="168"/>
        <v>0</v>
      </c>
      <c r="CQ91" s="394">
        <f t="shared" si="169"/>
        <v>0</v>
      </c>
      <c r="CR91" s="366">
        <f t="shared" si="170"/>
        <v>0</v>
      </c>
      <c r="CS91" s="366">
        <f t="shared" si="171"/>
        <v>0</v>
      </c>
      <c r="CT91" s="394">
        <f t="shared" si="172"/>
        <v>0</v>
      </c>
      <c r="CU91" s="366">
        <f t="shared" si="173"/>
        <v>0</v>
      </c>
      <c r="CV91" s="366">
        <f t="shared" si="174"/>
        <v>0</v>
      </c>
      <c r="CW91" s="429"/>
      <c r="CX91" s="429"/>
      <c r="CY91" s="429"/>
      <c r="CZ91" s="429"/>
      <c r="DA91" s="429"/>
      <c r="DB91" s="429"/>
      <c r="DC91" s="429"/>
      <c r="DD91" s="429"/>
      <c r="DE91" s="429"/>
      <c r="DF91" s="429"/>
      <c r="DG91" s="429"/>
      <c r="DH91" s="429"/>
      <c r="DI91" s="429"/>
      <c r="DJ91" s="429"/>
      <c r="DK91" s="429"/>
      <c r="DL91" s="429"/>
      <c r="DM91" s="429"/>
      <c r="DN91" s="429"/>
      <c r="DO91" s="429"/>
      <c r="DP91" s="429"/>
      <c r="DQ91" s="429"/>
      <c r="DR91" s="429"/>
      <c r="DS91" s="429"/>
      <c r="DT91" s="429"/>
      <c r="DU91" s="429"/>
      <c r="DV91" s="429"/>
      <c r="DW91" s="429"/>
      <c r="DX91" s="429"/>
      <c r="DY91" s="429"/>
      <c r="DZ91" s="429"/>
      <c r="EA91" s="429"/>
      <c r="EB91" s="429"/>
      <c r="EC91" s="429"/>
      <c r="ED91" s="429"/>
      <c r="EE91" s="429"/>
      <c r="EF91" s="429"/>
      <c r="EG91" s="429"/>
      <c r="EH91" s="429"/>
      <c r="EI91" s="429"/>
      <c r="EJ91" s="429"/>
      <c r="EK91" s="429"/>
      <c r="EL91" s="429"/>
      <c r="EM91" s="429"/>
      <c r="EN91" s="429"/>
      <c r="EO91" s="429"/>
      <c r="EP91" s="429"/>
      <c r="EQ91" s="429"/>
      <c r="ER91" s="429"/>
      <c r="ES91" s="429"/>
      <c r="ET91" s="429"/>
      <c r="EU91" s="429"/>
    </row>
    <row r="92" spans="1:151" x14ac:dyDescent="0.3">
      <c r="A92" s="161">
        <v>8</v>
      </c>
      <c r="B92" s="162" t="s">
        <v>13</v>
      </c>
      <c r="C92" s="8" t="s">
        <v>146</v>
      </c>
      <c r="D92" s="8" t="s">
        <v>147</v>
      </c>
      <c r="E92" s="8" t="s">
        <v>102</v>
      </c>
      <c r="F92" s="23" t="s">
        <v>408</v>
      </c>
      <c r="G92" s="8" t="s">
        <v>94</v>
      </c>
      <c r="H92" s="7" t="s">
        <v>346</v>
      </c>
      <c r="I92" s="10">
        <v>2020</v>
      </c>
      <c r="J92" s="48" t="s">
        <v>84</v>
      </c>
      <c r="K92" s="11" t="s">
        <v>40</v>
      </c>
      <c r="L92" s="12" t="s">
        <v>375</v>
      </c>
      <c r="M92" s="11" t="s">
        <v>17</v>
      </c>
      <c r="N92" s="7">
        <v>81.33</v>
      </c>
      <c r="O92" s="32">
        <f>P92/N92</f>
        <v>75000</v>
      </c>
      <c r="P92" s="350">
        <v>6099750</v>
      </c>
      <c r="Q92" s="394">
        <f t="shared" si="102"/>
        <v>0</v>
      </c>
      <c r="R92" s="395">
        <f t="shared" si="103"/>
        <v>0</v>
      </c>
      <c r="S92" s="395">
        <f t="shared" si="104"/>
        <v>0</v>
      </c>
      <c r="T92" s="394">
        <f t="shared" si="105"/>
        <v>1</v>
      </c>
      <c r="U92" s="395">
        <f t="shared" si="106"/>
        <v>81.33</v>
      </c>
      <c r="V92" s="395">
        <f t="shared" si="107"/>
        <v>6099750</v>
      </c>
      <c r="W92" s="394">
        <f t="shared" si="108"/>
        <v>0</v>
      </c>
      <c r="X92" s="396">
        <f t="shared" si="109"/>
        <v>0</v>
      </c>
      <c r="Y92" s="396">
        <f t="shared" si="110"/>
        <v>0</v>
      </c>
      <c r="Z92" s="394">
        <f t="shared" si="111"/>
        <v>0</v>
      </c>
      <c r="AA92" s="396">
        <f t="shared" si="112"/>
        <v>0</v>
      </c>
      <c r="AB92" s="396">
        <f t="shared" si="113"/>
        <v>0</v>
      </c>
      <c r="AC92" s="394">
        <f t="shared" si="114"/>
        <v>0</v>
      </c>
      <c r="AD92" s="396">
        <f t="shared" si="115"/>
        <v>0</v>
      </c>
      <c r="AE92" s="396">
        <f t="shared" si="116"/>
        <v>0</v>
      </c>
      <c r="AF92" s="389">
        <f t="shared" si="98"/>
        <v>0</v>
      </c>
      <c r="AG92" s="367">
        <f t="shared" si="99"/>
        <v>0</v>
      </c>
      <c r="AH92" s="367">
        <f t="shared" si="117"/>
        <v>0</v>
      </c>
      <c r="AI92" s="367">
        <f t="shared" si="100"/>
        <v>81.33</v>
      </c>
      <c r="AJ92" s="367">
        <f t="shared" si="101"/>
        <v>6099750</v>
      </c>
      <c r="AK92" s="372">
        <f t="shared" si="118"/>
        <v>1</v>
      </c>
      <c r="AL92" s="394">
        <f t="shared" si="119"/>
        <v>0</v>
      </c>
      <c r="AM92" s="395">
        <f t="shared" si="120"/>
        <v>0</v>
      </c>
      <c r="AN92" s="395">
        <f t="shared" si="121"/>
        <v>0</v>
      </c>
      <c r="AO92" s="394">
        <f t="shared" si="122"/>
        <v>1</v>
      </c>
      <c r="AP92" s="395">
        <f t="shared" si="123"/>
        <v>81.33</v>
      </c>
      <c r="AQ92" s="395">
        <f t="shared" si="124"/>
        <v>6099750</v>
      </c>
      <c r="AR92" s="394">
        <f t="shared" si="125"/>
        <v>0</v>
      </c>
      <c r="AS92" s="366">
        <f t="shared" si="126"/>
        <v>0</v>
      </c>
      <c r="AT92" s="366">
        <f t="shared" si="127"/>
        <v>0</v>
      </c>
      <c r="AU92" s="394">
        <f t="shared" si="128"/>
        <v>1</v>
      </c>
      <c r="AV92" s="395">
        <f t="shared" si="129"/>
        <v>81.33</v>
      </c>
      <c r="AW92" s="395">
        <f t="shared" si="130"/>
        <v>6099750</v>
      </c>
      <c r="AX92" s="394">
        <f t="shared" si="131"/>
        <v>0</v>
      </c>
      <c r="AY92" s="366">
        <f t="shared" si="132"/>
        <v>0</v>
      </c>
      <c r="AZ92" s="366">
        <f t="shared" si="133"/>
        <v>0</v>
      </c>
      <c r="BA92" s="394">
        <f t="shared" si="134"/>
        <v>0</v>
      </c>
      <c r="BB92" s="366">
        <f t="shared" si="177"/>
        <v>0</v>
      </c>
      <c r="BC92" s="366">
        <f t="shared" si="178"/>
        <v>0</v>
      </c>
      <c r="BD92" s="394">
        <f t="shared" si="175"/>
        <v>0</v>
      </c>
      <c r="BE92" s="366">
        <f t="shared" si="180"/>
        <v>0</v>
      </c>
      <c r="BF92" s="366">
        <f t="shared" si="181"/>
        <v>0</v>
      </c>
      <c r="BG92" s="394">
        <f t="shared" si="135"/>
        <v>0</v>
      </c>
      <c r="BH92" s="366">
        <f t="shared" si="182"/>
        <v>0</v>
      </c>
      <c r="BI92" s="366">
        <f t="shared" si="183"/>
        <v>0</v>
      </c>
      <c r="BJ92" s="394">
        <f t="shared" si="136"/>
        <v>1</v>
      </c>
      <c r="BK92" s="366">
        <f t="shared" si="137"/>
        <v>81.33</v>
      </c>
      <c r="BL92" s="366">
        <f t="shared" si="138"/>
        <v>6099750</v>
      </c>
      <c r="BM92" s="394">
        <f t="shared" si="139"/>
        <v>0</v>
      </c>
      <c r="BN92" s="366">
        <f t="shared" si="140"/>
        <v>0</v>
      </c>
      <c r="BO92" s="366">
        <f t="shared" si="141"/>
        <v>0</v>
      </c>
      <c r="BP92" s="394">
        <f t="shared" si="142"/>
        <v>0</v>
      </c>
      <c r="BQ92" s="366">
        <f t="shared" si="143"/>
        <v>0</v>
      </c>
      <c r="BR92" s="366">
        <f t="shared" si="144"/>
        <v>0</v>
      </c>
      <c r="BS92" s="394">
        <f t="shared" si="145"/>
        <v>0</v>
      </c>
      <c r="BT92" s="366">
        <f t="shared" si="146"/>
        <v>0</v>
      </c>
      <c r="BU92" s="366">
        <f t="shared" si="147"/>
        <v>0</v>
      </c>
      <c r="BV92" s="394">
        <f t="shared" si="148"/>
        <v>0</v>
      </c>
      <c r="BW92" s="366">
        <f t="shared" si="149"/>
        <v>0</v>
      </c>
      <c r="BX92" s="366">
        <f t="shared" si="150"/>
        <v>0</v>
      </c>
      <c r="BY92" s="394">
        <f t="shared" si="151"/>
        <v>0</v>
      </c>
      <c r="BZ92" s="366">
        <f t="shared" si="152"/>
        <v>0</v>
      </c>
      <c r="CA92" s="366">
        <f t="shared" si="153"/>
        <v>0</v>
      </c>
      <c r="CB92" s="394">
        <f t="shared" si="154"/>
        <v>0</v>
      </c>
      <c r="CC92" s="366">
        <f t="shared" si="155"/>
        <v>0</v>
      </c>
      <c r="CD92" s="366">
        <f t="shared" si="156"/>
        <v>0</v>
      </c>
      <c r="CE92" s="394">
        <f t="shared" si="157"/>
        <v>0</v>
      </c>
      <c r="CF92" s="366">
        <f t="shared" si="158"/>
        <v>0</v>
      </c>
      <c r="CG92" s="366">
        <f t="shared" si="159"/>
        <v>0</v>
      </c>
      <c r="CH92" s="394">
        <f t="shared" si="160"/>
        <v>0</v>
      </c>
      <c r="CI92" s="366">
        <f t="shared" si="161"/>
        <v>0</v>
      </c>
      <c r="CJ92" s="366">
        <f t="shared" si="162"/>
        <v>0</v>
      </c>
      <c r="CK92" s="394">
        <f t="shared" si="163"/>
        <v>1</v>
      </c>
      <c r="CL92" s="366">
        <f t="shared" si="164"/>
        <v>81.33</v>
      </c>
      <c r="CM92" s="366">
        <f t="shared" si="165"/>
        <v>6099750</v>
      </c>
      <c r="CN92" s="394">
        <f t="shared" si="166"/>
        <v>0</v>
      </c>
      <c r="CO92" s="366">
        <f t="shared" si="167"/>
        <v>0</v>
      </c>
      <c r="CP92" s="366">
        <f t="shared" si="168"/>
        <v>0</v>
      </c>
      <c r="CQ92" s="394">
        <f t="shared" si="169"/>
        <v>0</v>
      </c>
      <c r="CR92" s="366">
        <f t="shared" si="170"/>
        <v>0</v>
      </c>
      <c r="CS92" s="366">
        <f t="shared" si="171"/>
        <v>0</v>
      </c>
      <c r="CT92" s="394">
        <f t="shared" si="172"/>
        <v>0</v>
      </c>
      <c r="CU92" s="366">
        <f t="shared" si="173"/>
        <v>0</v>
      </c>
      <c r="CV92" s="366">
        <f t="shared" si="174"/>
        <v>0</v>
      </c>
      <c r="CW92" s="429"/>
      <c r="CX92" s="429"/>
      <c r="CY92" s="429"/>
      <c r="CZ92" s="429"/>
      <c r="DA92" s="429"/>
      <c r="DB92" s="429"/>
      <c r="DC92" s="429"/>
      <c r="DD92" s="429"/>
      <c r="DE92" s="429"/>
      <c r="DF92" s="429"/>
      <c r="DG92" s="429"/>
      <c r="DH92" s="429"/>
      <c r="DI92" s="429"/>
      <c r="DJ92" s="429"/>
      <c r="DK92" s="429"/>
      <c r="DL92" s="429"/>
      <c r="DM92" s="429"/>
      <c r="DN92" s="429"/>
      <c r="DO92" s="429"/>
      <c r="DP92" s="429"/>
      <c r="DQ92" s="429"/>
      <c r="DR92" s="429"/>
      <c r="DS92" s="429"/>
      <c r="DT92" s="429"/>
      <c r="DU92" s="429"/>
      <c r="DV92" s="429"/>
      <c r="DW92" s="429"/>
      <c r="DX92" s="429"/>
      <c r="DY92" s="429"/>
      <c r="DZ92" s="429"/>
      <c r="EA92" s="429"/>
      <c r="EB92" s="429"/>
      <c r="EC92" s="429"/>
      <c r="ED92" s="429"/>
      <c r="EE92" s="429"/>
      <c r="EF92" s="429"/>
      <c r="EG92" s="429"/>
      <c r="EH92" s="429"/>
      <c r="EI92" s="429"/>
      <c r="EJ92" s="429"/>
      <c r="EK92" s="429"/>
      <c r="EL92" s="429"/>
      <c r="EM92" s="429"/>
      <c r="EN92" s="429"/>
      <c r="EO92" s="429"/>
      <c r="EP92" s="429"/>
      <c r="EQ92" s="429"/>
      <c r="ER92" s="429"/>
      <c r="ES92" s="429"/>
      <c r="ET92" s="429"/>
      <c r="EU92" s="429"/>
    </row>
    <row r="93" spans="1:151" x14ac:dyDescent="0.3">
      <c r="A93" s="161">
        <v>9</v>
      </c>
      <c r="B93" s="162" t="s">
        <v>13</v>
      </c>
      <c r="C93" s="8" t="s">
        <v>146</v>
      </c>
      <c r="D93" s="8" t="s">
        <v>147</v>
      </c>
      <c r="E93" s="8" t="s">
        <v>102</v>
      </c>
      <c r="F93" s="23" t="s">
        <v>408</v>
      </c>
      <c r="G93" s="8" t="s">
        <v>94</v>
      </c>
      <c r="H93" s="7" t="s">
        <v>346</v>
      </c>
      <c r="I93" s="10">
        <v>2020</v>
      </c>
      <c r="J93" s="48" t="s">
        <v>84</v>
      </c>
      <c r="K93" s="11" t="s">
        <v>39</v>
      </c>
      <c r="L93" s="12" t="s">
        <v>375</v>
      </c>
      <c r="M93" s="11" t="s">
        <v>17</v>
      </c>
      <c r="N93" s="7">
        <v>55.21</v>
      </c>
      <c r="O93" s="32">
        <f t="shared" ref="O93:O95" si="184">P93/N93</f>
        <v>75000</v>
      </c>
      <c r="P93" s="350">
        <v>4140750</v>
      </c>
      <c r="Q93" s="394">
        <f t="shared" si="102"/>
        <v>0</v>
      </c>
      <c r="R93" s="395">
        <f t="shared" si="103"/>
        <v>0</v>
      </c>
      <c r="S93" s="395">
        <f t="shared" si="104"/>
        <v>0</v>
      </c>
      <c r="T93" s="394">
        <f t="shared" si="105"/>
        <v>1</v>
      </c>
      <c r="U93" s="395">
        <f t="shared" si="106"/>
        <v>55.21</v>
      </c>
      <c r="V93" s="395">
        <f t="shared" si="107"/>
        <v>4140750</v>
      </c>
      <c r="W93" s="394">
        <f t="shared" si="108"/>
        <v>0</v>
      </c>
      <c r="X93" s="396">
        <f t="shared" si="109"/>
        <v>0</v>
      </c>
      <c r="Y93" s="396">
        <f t="shared" si="110"/>
        <v>0</v>
      </c>
      <c r="Z93" s="394">
        <f t="shared" si="111"/>
        <v>0</v>
      </c>
      <c r="AA93" s="396">
        <f t="shared" si="112"/>
        <v>0</v>
      </c>
      <c r="AB93" s="396">
        <f t="shared" si="113"/>
        <v>0</v>
      </c>
      <c r="AC93" s="394">
        <f t="shared" si="114"/>
        <v>0</v>
      </c>
      <c r="AD93" s="396">
        <f t="shared" si="115"/>
        <v>0</v>
      </c>
      <c r="AE93" s="396">
        <f t="shared" si="116"/>
        <v>0</v>
      </c>
      <c r="AF93" s="389">
        <f t="shared" si="98"/>
        <v>0</v>
      </c>
      <c r="AG93" s="367">
        <f t="shared" si="99"/>
        <v>0</v>
      </c>
      <c r="AH93" s="367">
        <f t="shared" si="117"/>
        <v>0</v>
      </c>
      <c r="AI93" s="367">
        <f t="shared" si="100"/>
        <v>55.21</v>
      </c>
      <c r="AJ93" s="367">
        <f t="shared" si="101"/>
        <v>4140750</v>
      </c>
      <c r="AK93" s="372">
        <f t="shared" si="118"/>
        <v>1</v>
      </c>
      <c r="AL93" s="394">
        <f t="shared" si="119"/>
        <v>0</v>
      </c>
      <c r="AM93" s="395">
        <f t="shared" si="120"/>
        <v>0</v>
      </c>
      <c r="AN93" s="395">
        <f t="shared" si="121"/>
        <v>0</v>
      </c>
      <c r="AO93" s="394">
        <f t="shared" si="122"/>
        <v>1</v>
      </c>
      <c r="AP93" s="395">
        <f t="shared" si="123"/>
        <v>55.21</v>
      </c>
      <c r="AQ93" s="395">
        <f t="shared" si="124"/>
        <v>4140750</v>
      </c>
      <c r="AR93" s="394">
        <f t="shared" si="125"/>
        <v>0</v>
      </c>
      <c r="AS93" s="366">
        <f t="shared" si="126"/>
        <v>0</v>
      </c>
      <c r="AT93" s="366">
        <f t="shared" si="127"/>
        <v>0</v>
      </c>
      <c r="AU93" s="394">
        <f t="shared" si="128"/>
        <v>1</v>
      </c>
      <c r="AV93" s="395">
        <f t="shared" si="129"/>
        <v>55.21</v>
      </c>
      <c r="AW93" s="395">
        <f t="shared" si="130"/>
        <v>4140750</v>
      </c>
      <c r="AX93" s="394">
        <f t="shared" si="131"/>
        <v>0</v>
      </c>
      <c r="AY93" s="366">
        <f t="shared" si="132"/>
        <v>0</v>
      </c>
      <c r="AZ93" s="366">
        <f t="shared" si="133"/>
        <v>0</v>
      </c>
      <c r="BA93" s="394">
        <f t="shared" si="134"/>
        <v>0</v>
      </c>
      <c r="BB93" s="366">
        <f t="shared" si="177"/>
        <v>0</v>
      </c>
      <c r="BC93" s="366">
        <f t="shared" si="178"/>
        <v>0</v>
      </c>
      <c r="BD93" s="394">
        <f t="shared" si="175"/>
        <v>0</v>
      </c>
      <c r="BE93" s="366">
        <f t="shared" si="180"/>
        <v>0</v>
      </c>
      <c r="BF93" s="366">
        <f t="shared" si="181"/>
        <v>0</v>
      </c>
      <c r="BG93" s="394">
        <f t="shared" si="135"/>
        <v>0</v>
      </c>
      <c r="BH93" s="366">
        <f t="shared" si="182"/>
        <v>0</v>
      </c>
      <c r="BI93" s="366">
        <f t="shared" si="183"/>
        <v>0</v>
      </c>
      <c r="BJ93" s="394">
        <f t="shared" si="136"/>
        <v>1</v>
      </c>
      <c r="BK93" s="366">
        <f t="shared" si="137"/>
        <v>55.21</v>
      </c>
      <c r="BL93" s="366">
        <f t="shared" si="138"/>
        <v>4140750</v>
      </c>
      <c r="BM93" s="394">
        <f t="shared" si="139"/>
        <v>0</v>
      </c>
      <c r="BN93" s="366">
        <f t="shared" si="140"/>
        <v>0</v>
      </c>
      <c r="BO93" s="366">
        <f t="shared" si="141"/>
        <v>0</v>
      </c>
      <c r="BP93" s="394">
        <f t="shared" si="142"/>
        <v>0</v>
      </c>
      <c r="BQ93" s="366">
        <f t="shared" si="143"/>
        <v>0</v>
      </c>
      <c r="BR93" s="366">
        <f t="shared" si="144"/>
        <v>0</v>
      </c>
      <c r="BS93" s="394">
        <f t="shared" si="145"/>
        <v>0</v>
      </c>
      <c r="BT93" s="366">
        <f t="shared" si="146"/>
        <v>0</v>
      </c>
      <c r="BU93" s="366">
        <f t="shared" si="147"/>
        <v>0</v>
      </c>
      <c r="BV93" s="394">
        <f t="shared" si="148"/>
        <v>0</v>
      </c>
      <c r="BW93" s="366">
        <f t="shared" si="149"/>
        <v>0</v>
      </c>
      <c r="BX93" s="366">
        <f t="shared" si="150"/>
        <v>0</v>
      </c>
      <c r="BY93" s="394">
        <f t="shared" si="151"/>
        <v>0</v>
      </c>
      <c r="BZ93" s="366">
        <f t="shared" si="152"/>
        <v>0</v>
      </c>
      <c r="CA93" s="366">
        <f t="shared" si="153"/>
        <v>0</v>
      </c>
      <c r="CB93" s="394">
        <f t="shared" si="154"/>
        <v>0</v>
      </c>
      <c r="CC93" s="366">
        <f t="shared" si="155"/>
        <v>0</v>
      </c>
      <c r="CD93" s="366">
        <f t="shared" si="156"/>
        <v>0</v>
      </c>
      <c r="CE93" s="394">
        <f t="shared" si="157"/>
        <v>0</v>
      </c>
      <c r="CF93" s="366">
        <f t="shared" si="158"/>
        <v>0</v>
      </c>
      <c r="CG93" s="366">
        <f t="shared" si="159"/>
        <v>0</v>
      </c>
      <c r="CH93" s="394">
        <f t="shared" si="160"/>
        <v>0</v>
      </c>
      <c r="CI93" s="366">
        <f t="shared" si="161"/>
        <v>0</v>
      </c>
      <c r="CJ93" s="366">
        <f t="shared" si="162"/>
        <v>0</v>
      </c>
      <c r="CK93" s="394">
        <f t="shared" si="163"/>
        <v>1</v>
      </c>
      <c r="CL93" s="366">
        <f t="shared" si="164"/>
        <v>55.21</v>
      </c>
      <c r="CM93" s="366">
        <f t="shared" si="165"/>
        <v>4140750</v>
      </c>
      <c r="CN93" s="394">
        <f t="shared" si="166"/>
        <v>0</v>
      </c>
      <c r="CO93" s="366">
        <f t="shared" si="167"/>
        <v>0</v>
      </c>
      <c r="CP93" s="366">
        <f t="shared" si="168"/>
        <v>0</v>
      </c>
      <c r="CQ93" s="394">
        <f t="shared" si="169"/>
        <v>0</v>
      </c>
      <c r="CR93" s="366">
        <f t="shared" si="170"/>
        <v>0</v>
      </c>
      <c r="CS93" s="366">
        <f t="shared" si="171"/>
        <v>0</v>
      </c>
      <c r="CT93" s="394">
        <f t="shared" si="172"/>
        <v>0</v>
      </c>
      <c r="CU93" s="366">
        <f t="shared" si="173"/>
        <v>0</v>
      </c>
      <c r="CV93" s="366">
        <f t="shared" si="174"/>
        <v>0</v>
      </c>
      <c r="CW93" s="429"/>
      <c r="CX93" s="429"/>
      <c r="CY93" s="429"/>
      <c r="CZ93" s="429"/>
      <c r="DA93" s="429"/>
      <c r="DB93" s="429"/>
      <c r="DC93" s="429"/>
      <c r="DD93" s="429"/>
      <c r="DE93" s="429"/>
      <c r="DF93" s="429"/>
      <c r="DG93" s="429"/>
      <c r="DH93" s="429"/>
      <c r="DI93" s="429"/>
      <c r="DJ93" s="429"/>
      <c r="DK93" s="429"/>
      <c r="DL93" s="429"/>
      <c r="DM93" s="429"/>
      <c r="DN93" s="429"/>
      <c r="DO93" s="429"/>
      <c r="DP93" s="429"/>
      <c r="DQ93" s="429"/>
      <c r="DR93" s="429"/>
      <c r="DS93" s="429"/>
      <c r="DT93" s="429"/>
      <c r="DU93" s="429"/>
      <c r="DV93" s="429"/>
      <c r="DW93" s="429"/>
      <c r="DX93" s="429"/>
      <c r="DY93" s="429"/>
      <c r="DZ93" s="429"/>
      <c r="EA93" s="429"/>
      <c r="EB93" s="429"/>
      <c r="EC93" s="429"/>
      <c r="ED93" s="429"/>
      <c r="EE93" s="429"/>
      <c r="EF93" s="429"/>
      <c r="EG93" s="429"/>
      <c r="EH93" s="429"/>
      <c r="EI93" s="429"/>
      <c r="EJ93" s="429"/>
      <c r="EK93" s="429"/>
      <c r="EL93" s="429"/>
      <c r="EM93" s="429"/>
      <c r="EN93" s="429"/>
      <c r="EO93" s="429"/>
      <c r="EP93" s="429"/>
      <c r="EQ93" s="429"/>
      <c r="ER93" s="429"/>
      <c r="ES93" s="429"/>
      <c r="ET93" s="429"/>
      <c r="EU93" s="429"/>
    </row>
    <row r="94" spans="1:151" x14ac:dyDescent="0.3">
      <c r="A94" s="161">
        <v>10</v>
      </c>
      <c r="B94" s="162" t="s">
        <v>13</v>
      </c>
      <c r="C94" s="8" t="s">
        <v>146</v>
      </c>
      <c r="D94" s="8" t="s">
        <v>147</v>
      </c>
      <c r="E94" s="8" t="s">
        <v>102</v>
      </c>
      <c r="F94" s="23" t="s">
        <v>408</v>
      </c>
      <c r="G94" s="8" t="s">
        <v>94</v>
      </c>
      <c r="H94" s="7" t="s">
        <v>346</v>
      </c>
      <c r="I94" s="10">
        <v>2020</v>
      </c>
      <c r="J94" s="48" t="s">
        <v>84</v>
      </c>
      <c r="K94" s="11" t="s">
        <v>41</v>
      </c>
      <c r="L94" s="12" t="s">
        <v>375</v>
      </c>
      <c r="M94" s="11" t="s">
        <v>17</v>
      </c>
      <c r="N94" s="7">
        <v>94.96</v>
      </c>
      <c r="O94" s="32">
        <f t="shared" si="184"/>
        <v>70000</v>
      </c>
      <c r="P94" s="350">
        <v>6647200</v>
      </c>
      <c r="Q94" s="394">
        <f t="shared" si="102"/>
        <v>0</v>
      </c>
      <c r="R94" s="395">
        <f t="shared" si="103"/>
        <v>0</v>
      </c>
      <c r="S94" s="395">
        <f t="shared" si="104"/>
        <v>0</v>
      </c>
      <c r="T94" s="394">
        <f t="shared" si="105"/>
        <v>1</v>
      </c>
      <c r="U94" s="395">
        <f t="shared" si="106"/>
        <v>94.96</v>
      </c>
      <c r="V94" s="395">
        <f t="shared" si="107"/>
        <v>6647200</v>
      </c>
      <c r="W94" s="394">
        <f t="shared" si="108"/>
        <v>0</v>
      </c>
      <c r="X94" s="396">
        <f t="shared" si="109"/>
        <v>0</v>
      </c>
      <c r="Y94" s="396">
        <f t="shared" si="110"/>
        <v>0</v>
      </c>
      <c r="Z94" s="394">
        <f t="shared" si="111"/>
        <v>0</v>
      </c>
      <c r="AA94" s="396">
        <f t="shared" si="112"/>
        <v>0</v>
      </c>
      <c r="AB94" s="396">
        <f t="shared" si="113"/>
        <v>0</v>
      </c>
      <c r="AC94" s="394">
        <f t="shared" si="114"/>
        <v>0</v>
      </c>
      <c r="AD94" s="396">
        <f t="shared" si="115"/>
        <v>0</v>
      </c>
      <c r="AE94" s="396">
        <f t="shared" si="116"/>
        <v>0</v>
      </c>
      <c r="AF94" s="389">
        <f t="shared" si="98"/>
        <v>0</v>
      </c>
      <c r="AG94" s="367">
        <f t="shared" si="99"/>
        <v>0</v>
      </c>
      <c r="AH94" s="367">
        <f t="shared" si="117"/>
        <v>0</v>
      </c>
      <c r="AI94" s="367">
        <f t="shared" si="100"/>
        <v>94.96</v>
      </c>
      <c r="AJ94" s="367">
        <f t="shared" si="101"/>
        <v>6647200</v>
      </c>
      <c r="AK94" s="372">
        <f t="shared" si="118"/>
        <v>1</v>
      </c>
      <c r="AL94" s="394">
        <f t="shared" si="119"/>
        <v>0</v>
      </c>
      <c r="AM94" s="395">
        <f t="shared" si="120"/>
        <v>0</v>
      </c>
      <c r="AN94" s="395">
        <f t="shared" si="121"/>
        <v>0</v>
      </c>
      <c r="AO94" s="394">
        <f t="shared" si="122"/>
        <v>1</v>
      </c>
      <c r="AP94" s="395">
        <f t="shared" si="123"/>
        <v>94.96</v>
      </c>
      <c r="AQ94" s="395">
        <f t="shared" si="124"/>
        <v>6647200</v>
      </c>
      <c r="AR94" s="394">
        <f t="shared" si="125"/>
        <v>0</v>
      </c>
      <c r="AS94" s="366">
        <f t="shared" si="126"/>
        <v>0</v>
      </c>
      <c r="AT94" s="366">
        <f t="shared" si="127"/>
        <v>0</v>
      </c>
      <c r="AU94" s="394">
        <f t="shared" si="128"/>
        <v>1</v>
      </c>
      <c r="AV94" s="395">
        <f t="shared" si="129"/>
        <v>94.96</v>
      </c>
      <c r="AW94" s="395">
        <f t="shared" si="130"/>
        <v>6647200</v>
      </c>
      <c r="AX94" s="394">
        <f t="shared" si="131"/>
        <v>0</v>
      </c>
      <c r="AY94" s="366">
        <f t="shared" si="132"/>
        <v>0</v>
      </c>
      <c r="AZ94" s="366">
        <f t="shared" si="133"/>
        <v>0</v>
      </c>
      <c r="BA94" s="394">
        <f t="shared" si="134"/>
        <v>0</v>
      </c>
      <c r="BB94" s="366">
        <f t="shared" si="177"/>
        <v>0</v>
      </c>
      <c r="BC94" s="366">
        <f t="shared" si="178"/>
        <v>0</v>
      </c>
      <c r="BD94" s="394">
        <f t="shared" si="175"/>
        <v>0</v>
      </c>
      <c r="BE94" s="366">
        <f t="shared" si="180"/>
        <v>0</v>
      </c>
      <c r="BF94" s="366">
        <f t="shared" si="181"/>
        <v>0</v>
      </c>
      <c r="BG94" s="394">
        <f t="shared" si="135"/>
        <v>0</v>
      </c>
      <c r="BH94" s="366">
        <f t="shared" si="182"/>
        <v>0</v>
      </c>
      <c r="BI94" s="366">
        <f t="shared" si="183"/>
        <v>0</v>
      </c>
      <c r="BJ94" s="394">
        <f t="shared" si="136"/>
        <v>1</v>
      </c>
      <c r="BK94" s="366">
        <f t="shared" si="137"/>
        <v>94.96</v>
      </c>
      <c r="BL94" s="366">
        <f t="shared" si="138"/>
        <v>6647200</v>
      </c>
      <c r="BM94" s="394">
        <f t="shared" si="139"/>
        <v>0</v>
      </c>
      <c r="BN94" s="366">
        <f t="shared" si="140"/>
        <v>0</v>
      </c>
      <c r="BO94" s="366">
        <f t="shared" si="141"/>
        <v>0</v>
      </c>
      <c r="BP94" s="394">
        <f t="shared" si="142"/>
        <v>0</v>
      </c>
      <c r="BQ94" s="366">
        <f t="shared" si="143"/>
        <v>0</v>
      </c>
      <c r="BR94" s="366">
        <f t="shared" si="144"/>
        <v>0</v>
      </c>
      <c r="BS94" s="394">
        <f t="shared" si="145"/>
        <v>0</v>
      </c>
      <c r="BT94" s="366">
        <f t="shared" si="146"/>
        <v>0</v>
      </c>
      <c r="BU94" s="366">
        <f t="shared" si="147"/>
        <v>0</v>
      </c>
      <c r="BV94" s="394">
        <f t="shared" si="148"/>
        <v>0</v>
      </c>
      <c r="BW94" s="366">
        <f t="shared" si="149"/>
        <v>0</v>
      </c>
      <c r="BX94" s="366">
        <f t="shared" si="150"/>
        <v>0</v>
      </c>
      <c r="BY94" s="394">
        <f t="shared" si="151"/>
        <v>0</v>
      </c>
      <c r="BZ94" s="366">
        <f t="shared" si="152"/>
        <v>0</v>
      </c>
      <c r="CA94" s="366">
        <f t="shared" si="153"/>
        <v>0</v>
      </c>
      <c r="CB94" s="394">
        <f t="shared" si="154"/>
        <v>0</v>
      </c>
      <c r="CC94" s="366">
        <f t="shared" si="155"/>
        <v>0</v>
      </c>
      <c r="CD94" s="366">
        <f t="shared" si="156"/>
        <v>0</v>
      </c>
      <c r="CE94" s="394">
        <f t="shared" si="157"/>
        <v>0</v>
      </c>
      <c r="CF94" s="366">
        <f t="shared" si="158"/>
        <v>0</v>
      </c>
      <c r="CG94" s="366">
        <f t="shared" si="159"/>
        <v>0</v>
      </c>
      <c r="CH94" s="394">
        <f t="shared" si="160"/>
        <v>0</v>
      </c>
      <c r="CI94" s="366">
        <f t="shared" si="161"/>
        <v>0</v>
      </c>
      <c r="CJ94" s="366">
        <f t="shared" si="162"/>
        <v>0</v>
      </c>
      <c r="CK94" s="394">
        <f t="shared" si="163"/>
        <v>1</v>
      </c>
      <c r="CL94" s="366">
        <f t="shared" si="164"/>
        <v>94.96</v>
      </c>
      <c r="CM94" s="366">
        <f t="shared" si="165"/>
        <v>6647200</v>
      </c>
      <c r="CN94" s="394">
        <f t="shared" si="166"/>
        <v>0</v>
      </c>
      <c r="CO94" s="366">
        <f t="shared" si="167"/>
        <v>0</v>
      </c>
      <c r="CP94" s="366">
        <f t="shared" si="168"/>
        <v>0</v>
      </c>
      <c r="CQ94" s="394">
        <f t="shared" si="169"/>
        <v>0</v>
      </c>
      <c r="CR94" s="366">
        <f t="shared" si="170"/>
        <v>0</v>
      </c>
      <c r="CS94" s="366">
        <f t="shared" si="171"/>
        <v>0</v>
      </c>
      <c r="CT94" s="394">
        <f t="shared" si="172"/>
        <v>0</v>
      </c>
      <c r="CU94" s="366">
        <f t="shared" si="173"/>
        <v>0</v>
      </c>
      <c r="CV94" s="366">
        <f t="shared" si="174"/>
        <v>0</v>
      </c>
      <c r="CW94" s="429"/>
      <c r="CX94" s="429"/>
      <c r="CY94" s="429"/>
      <c r="CZ94" s="429"/>
      <c r="DA94" s="429"/>
      <c r="DB94" s="429"/>
      <c r="DC94" s="429"/>
      <c r="DD94" s="429"/>
      <c r="DE94" s="429"/>
      <c r="DF94" s="429"/>
      <c r="DG94" s="429"/>
      <c r="DH94" s="429"/>
      <c r="DI94" s="429"/>
      <c r="DJ94" s="429"/>
      <c r="DK94" s="429"/>
      <c r="DL94" s="429"/>
      <c r="DM94" s="429"/>
      <c r="DN94" s="429"/>
      <c r="DO94" s="429"/>
      <c r="DP94" s="429"/>
      <c r="DQ94" s="429"/>
      <c r="DR94" s="429"/>
      <c r="DS94" s="429"/>
      <c r="DT94" s="429"/>
      <c r="DU94" s="429"/>
      <c r="DV94" s="429"/>
      <c r="DW94" s="429"/>
      <c r="DX94" s="429"/>
      <c r="DY94" s="429"/>
      <c r="DZ94" s="429"/>
      <c r="EA94" s="429"/>
      <c r="EB94" s="429"/>
      <c r="EC94" s="429"/>
      <c r="ED94" s="429"/>
      <c r="EE94" s="429"/>
      <c r="EF94" s="429"/>
      <c r="EG94" s="429"/>
      <c r="EH94" s="429"/>
      <c r="EI94" s="429"/>
      <c r="EJ94" s="429"/>
      <c r="EK94" s="429"/>
      <c r="EL94" s="429"/>
      <c r="EM94" s="429"/>
      <c r="EN94" s="429"/>
      <c r="EO94" s="429"/>
      <c r="EP94" s="429"/>
      <c r="EQ94" s="429"/>
      <c r="ER94" s="429"/>
      <c r="ES94" s="429"/>
      <c r="ET94" s="429"/>
      <c r="EU94" s="429"/>
    </row>
    <row r="95" spans="1:151" x14ac:dyDescent="0.3">
      <c r="A95" s="161">
        <v>11</v>
      </c>
      <c r="B95" s="162" t="s">
        <v>13</v>
      </c>
      <c r="C95" s="8" t="s">
        <v>146</v>
      </c>
      <c r="D95" s="8" t="s">
        <v>147</v>
      </c>
      <c r="E95" s="8" t="s">
        <v>102</v>
      </c>
      <c r="F95" s="23" t="s">
        <v>408</v>
      </c>
      <c r="G95" s="8" t="s">
        <v>94</v>
      </c>
      <c r="H95" s="7" t="s">
        <v>346</v>
      </c>
      <c r="I95" s="10">
        <v>2020</v>
      </c>
      <c r="J95" s="48" t="s">
        <v>84</v>
      </c>
      <c r="K95" s="11" t="s">
        <v>38</v>
      </c>
      <c r="L95" s="12" t="s">
        <v>375</v>
      </c>
      <c r="M95" s="11" t="s">
        <v>17</v>
      </c>
      <c r="N95" s="7">
        <v>108.1</v>
      </c>
      <c r="O95" s="32">
        <f t="shared" si="184"/>
        <v>65000</v>
      </c>
      <c r="P95" s="350">
        <v>7026500</v>
      </c>
      <c r="Q95" s="394">
        <f t="shared" si="102"/>
        <v>0</v>
      </c>
      <c r="R95" s="395">
        <f t="shared" si="103"/>
        <v>0</v>
      </c>
      <c r="S95" s="395">
        <f t="shared" si="104"/>
        <v>0</v>
      </c>
      <c r="T95" s="394">
        <f t="shared" si="105"/>
        <v>1</v>
      </c>
      <c r="U95" s="395">
        <f t="shared" si="106"/>
        <v>108.1</v>
      </c>
      <c r="V95" s="395">
        <f t="shared" si="107"/>
        <v>7026500</v>
      </c>
      <c r="W95" s="394">
        <f t="shared" si="108"/>
        <v>0</v>
      </c>
      <c r="X95" s="396">
        <f t="shared" si="109"/>
        <v>0</v>
      </c>
      <c r="Y95" s="396">
        <f t="shared" si="110"/>
        <v>0</v>
      </c>
      <c r="Z95" s="394">
        <f t="shared" si="111"/>
        <v>0</v>
      </c>
      <c r="AA95" s="396">
        <f t="shared" si="112"/>
        <v>0</v>
      </c>
      <c r="AB95" s="396">
        <f t="shared" si="113"/>
        <v>0</v>
      </c>
      <c r="AC95" s="394">
        <f t="shared" si="114"/>
        <v>0</v>
      </c>
      <c r="AD95" s="396">
        <f t="shared" si="115"/>
        <v>0</v>
      </c>
      <c r="AE95" s="396">
        <f t="shared" si="116"/>
        <v>0</v>
      </c>
      <c r="AF95" s="389">
        <f t="shared" si="98"/>
        <v>0</v>
      </c>
      <c r="AG95" s="367">
        <f t="shared" si="99"/>
        <v>0</v>
      </c>
      <c r="AH95" s="367">
        <f t="shared" si="117"/>
        <v>0</v>
      </c>
      <c r="AI95" s="367">
        <f t="shared" si="100"/>
        <v>108.1</v>
      </c>
      <c r="AJ95" s="367">
        <f t="shared" si="101"/>
        <v>7026500</v>
      </c>
      <c r="AK95" s="372">
        <f t="shared" si="118"/>
        <v>1</v>
      </c>
      <c r="AL95" s="394">
        <f t="shared" si="119"/>
        <v>0</v>
      </c>
      <c r="AM95" s="395">
        <f t="shared" si="120"/>
        <v>0</v>
      </c>
      <c r="AN95" s="395">
        <f t="shared" si="121"/>
        <v>0</v>
      </c>
      <c r="AO95" s="394">
        <f t="shared" si="122"/>
        <v>1</v>
      </c>
      <c r="AP95" s="395">
        <f t="shared" si="123"/>
        <v>108.1</v>
      </c>
      <c r="AQ95" s="395">
        <f t="shared" si="124"/>
        <v>7026500</v>
      </c>
      <c r="AR95" s="394">
        <f t="shared" si="125"/>
        <v>0</v>
      </c>
      <c r="AS95" s="366">
        <f t="shared" si="126"/>
        <v>0</v>
      </c>
      <c r="AT95" s="366">
        <f t="shared" si="127"/>
        <v>0</v>
      </c>
      <c r="AU95" s="394">
        <f t="shared" si="128"/>
        <v>1</v>
      </c>
      <c r="AV95" s="395">
        <f t="shared" si="129"/>
        <v>108.1</v>
      </c>
      <c r="AW95" s="395">
        <f t="shared" si="130"/>
        <v>7026500</v>
      </c>
      <c r="AX95" s="394">
        <f t="shared" si="131"/>
        <v>0</v>
      </c>
      <c r="AY95" s="366">
        <f t="shared" si="132"/>
        <v>0</v>
      </c>
      <c r="AZ95" s="366">
        <f t="shared" si="133"/>
        <v>0</v>
      </c>
      <c r="BA95" s="394">
        <f t="shared" si="134"/>
        <v>0</v>
      </c>
      <c r="BB95" s="366">
        <f t="shared" si="177"/>
        <v>0</v>
      </c>
      <c r="BC95" s="366">
        <f t="shared" si="178"/>
        <v>0</v>
      </c>
      <c r="BD95" s="394">
        <f t="shared" si="175"/>
        <v>0</v>
      </c>
      <c r="BE95" s="366">
        <f t="shared" si="180"/>
        <v>0</v>
      </c>
      <c r="BF95" s="366">
        <f t="shared" si="181"/>
        <v>0</v>
      </c>
      <c r="BG95" s="394">
        <f t="shared" si="135"/>
        <v>0</v>
      </c>
      <c r="BH95" s="366">
        <f t="shared" si="182"/>
        <v>0</v>
      </c>
      <c r="BI95" s="366">
        <f t="shared" si="183"/>
        <v>0</v>
      </c>
      <c r="BJ95" s="394">
        <f t="shared" si="136"/>
        <v>1</v>
      </c>
      <c r="BK95" s="366">
        <f t="shared" si="137"/>
        <v>108.1</v>
      </c>
      <c r="BL95" s="366">
        <f t="shared" si="138"/>
        <v>7026500</v>
      </c>
      <c r="BM95" s="394">
        <f t="shared" si="139"/>
        <v>0</v>
      </c>
      <c r="BN95" s="366">
        <f t="shared" si="140"/>
        <v>0</v>
      </c>
      <c r="BO95" s="366">
        <f t="shared" si="141"/>
        <v>0</v>
      </c>
      <c r="BP95" s="394">
        <f t="shared" si="142"/>
        <v>0</v>
      </c>
      <c r="BQ95" s="366">
        <f t="shared" si="143"/>
        <v>0</v>
      </c>
      <c r="BR95" s="366">
        <f t="shared" si="144"/>
        <v>0</v>
      </c>
      <c r="BS95" s="394">
        <f t="shared" si="145"/>
        <v>0</v>
      </c>
      <c r="BT95" s="366">
        <f t="shared" si="146"/>
        <v>0</v>
      </c>
      <c r="BU95" s="366">
        <f t="shared" si="147"/>
        <v>0</v>
      </c>
      <c r="BV95" s="394">
        <f t="shared" si="148"/>
        <v>0</v>
      </c>
      <c r="BW95" s="366">
        <f t="shared" si="149"/>
        <v>0</v>
      </c>
      <c r="BX95" s="366">
        <f t="shared" si="150"/>
        <v>0</v>
      </c>
      <c r="BY95" s="394">
        <f t="shared" si="151"/>
        <v>0</v>
      </c>
      <c r="BZ95" s="366">
        <f t="shared" si="152"/>
        <v>0</v>
      </c>
      <c r="CA95" s="366">
        <f t="shared" si="153"/>
        <v>0</v>
      </c>
      <c r="CB95" s="394">
        <f t="shared" si="154"/>
        <v>0</v>
      </c>
      <c r="CC95" s="366">
        <f t="shared" si="155"/>
        <v>0</v>
      </c>
      <c r="CD95" s="366">
        <f t="shared" si="156"/>
        <v>0</v>
      </c>
      <c r="CE95" s="394">
        <f t="shared" si="157"/>
        <v>0</v>
      </c>
      <c r="CF95" s="366">
        <f t="shared" si="158"/>
        <v>0</v>
      </c>
      <c r="CG95" s="366">
        <f t="shared" si="159"/>
        <v>0</v>
      </c>
      <c r="CH95" s="394">
        <f t="shared" si="160"/>
        <v>0</v>
      </c>
      <c r="CI95" s="366">
        <f t="shared" si="161"/>
        <v>0</v>
      </c>
      <c r="CJ95" s="366">
        <f t="shared" si="162"/>
        <v>0</v>
      </c>
      <c r="CK95" s="394">
        <f t="shared" si="163"/>
        <v>1</v>
      </c>
      <c r="CL95" s="366">
        <f t="shared" si="164"/>
        <v>108.1</v>
      </c>
      <c r="CM95" s="366">
        <f t="shared" si="165"/>
        <v>7026500</v>
      </c>
      <c r="CN95" s="394">
        <f t="shared" si="166"/>
        <v>0</v>
      </c>
      <c r="CO95" s="366">
        <f t="shared" si="167"/>
        <v>0</v>
      </c>
      <c r="CP95" s="366">
        <f t="shared" si="168"/>
        <v>0</v>
      </c>
      <c r="CQ95" s="394">
        <f t="shared" si="169"/>
        <v>0</v>
      </c>
      <c r="CR95" s="366">
        <f t="shared" si="170"/>
        <v>0</v>
      </c>
      <c r="CS95" s="366">
        <f t="shared" si="171"/>
        <v>0</v>
      </c>
      <c r="CT95" s="394">
        <f t="shared" si="172"/>
        <v>0</v>
      </c>
      <c r="CU95" s="366">
        <f t="shared" si="173"/>
        <v>0</v>
      </c>
      <c r="CV95" s="366">
        <f t="shared" si="174"/>
        <v>0</v>
      </c>
      <c r="CW95" s="429"/>
      <c r="CX95" s="429"/>
      <c r="CY95" s="429"/>
      <c r="CZ95" s="429"/>
      <c r="DA95" s="429"/>
      <c r="DB95" s="429"/>
      <c r="DC95" s="429"/>
      <c r="DD95" s="429"/>
      <c r="DE95" s="429"/>
      <c r="DF95" s="429"/>
      <c r="DG95" s="429"/>
      <c r="DH95" s="429"/>
      <c r="DI95" s="429"/>
      <c r="DJ95" s="429"/>
      <c r="DK95" s="429"/>
      <c r="DL95" s="429"/>
      <c r="DM95" s="429"/>
      <c r="DN95" s="429"/>
      <c r="DO95" s="429"/>
      <c r="DP95" s="429"/>
      <c r="DQ95" s="429"/>
      <c r="DR95" s="429"/>
      <c r="DS95" s="429"/>
      <c r="DT95" s="429"/>
      <c r="DU95" s="429"/>
      <c r="DV95" s="429"/>
      <c r="DW95" s="429"/>
      <c r="DX95" s="429"/>
      <c r="DY95" s="429"/>
      <c r="DZ95" s="429"/>
      <c r="EA95" s="429"/>
      <c r="EB95" s="429"/>
      <c r="EC95" s="429"/>
      <c r="ED95" s="429"/>
      <c r="EE95" s="429"/>
      <c r="EF95" s="429"/>
      <c r="EG95" s="429"/>
      <c r="EH95" s="429"/>
      <c r="EI95" s="429"/>
      <c r="EJ95" s="429"/>
      <c r="EK95" s="429"/>
      <c r="EL95" s="429"/>
      <c r="EM95" s="429"/>
      <c r="EN95" s="429"/>
      <c r="EO95" s="429"/>
      <c r="EP95" s="429"/>
      <c r="EQ95" s="429"/>
      <c r="ER95" s="429"/>
      <c r="ES95" s="429"/>
      <c r="ET95" s="429"/>
      <c r="EU95" s="429"/>
    </row>
    <row r="96" spans="1:151" x14ac:dyDescent="0.3">
      <c r="A96" s="161">
        <v>12</v>
      </c>
      <c r="B96" s="162" t="s">
        <v>13</v>
      </c>
      <c r="C96" s="2" t="s">
        <v>148</v>
      </c>
      <c r="D96" s="2" t="s">
        <v>147</v>
      </c>
      <c r="E96" s="8" t="s">
        <v>102</v>
      </c>
      <c r="F96" s="23" t="s">
        <v>408</v>
      </c>
      <c r="G96" s="8" t="s">
        <v>94</v>
      </c>
      <c r="H96" s="7" t="s">
        <v>345</v>
      </c>
      <c r="I96" s="10">
        <v>2020</v>
      </c>
      <c r="J96" s="6" t="s">
        <v>83</v>
      </c>
      <c r="K96" s="11"/>
      <c r="L96" s="12" t="s">
        <v>375</v>
      </c>
      <c r="M96" s="2" t="s">
        <v>17</v>
      </c>
      <c r="N96" s="10">
        <v>63</v>
      </c>
      <c r="O96" s="60">
        <f>P96/N96</f>
        <v>75000</v>
      </c>
      <c r="P96" s="355">
        <v>4725000</v>
      </c>
      <c r="Q96" s="394">
        <f t="shared" si="102"/>
        <v>0</v>
      </c>
      <c r="R96" s="395">
        <f t="shared" si="103"/>
        <v>0</v>
      </c>
      <c r="S96" s="395">
        <f t="shared" si="104"/>
        <v>0</v>
      </c>
      <c r="T96" s="394">
        <f t="shared" si="105"/>
        <v>1</v>
      </c>
      <c r="U96" s="395">
        <f t="shared" si="106"/>
        <v>63</v>
      </c>
      <c r="V96" s="395">
        <f t="shared" si="107"/>
        <v>4725000</v>
      </c>
      <c r="W96" s="394">
        <f t="shared" si="108"/>
        <v>0</v>
      </c>
      <c r="X96" s="396">
        <f t="shared" si="109"/>
        <v>0</v>
      </c>
      <c r="Y96" s="396">
        <f t="shared" si="110"/>
        <v>0</v>
      </c>
      <c r="Z96" s="394">
        <f t="shared" si="111"/>
        <v>0</v>
      </c>
      <c r="AA96" s="396">
        <f t="shared" si="112"/>
        <v>0</v>
      </c>
      <c r="AB96" s="396">
        <f t="shared" si="113"/>
        <v>0</v>
      </c>
      <c r="AC96" s="394">
        <f t="shared" si="114"/>
        <v>0</v>
      </c>
      <c r="AD96" s="396">
        <f t="shared" si="115"/>
        <v>0</v>
      </c>
      <c r="AE96" s="396">
        <f t="shared" si="116"/>
        <v>0</v>
      </c>
      <c r="AF96" s="389">
        <f t="shared" si="98"/>
        <v>0</v>
      </c>
      <c r="AG96" s="367">
        <f t="shared" si="99"/>
        <v>0</v>
      </c>
      <c r="AH96" s="367">
        <f t="shared" si="117"/>
        <v>0</v>
      </c>
      <c r="AI96" s="367">
        <f t="shared" si="100"/>
        <v>63</v>
      </c>
      <c r="AJ96" s="367">
        <f t="shared" si="101"/>
        <v>4725000</v>
      </c>
      <c r="AK96" s="372">
        <f t="shared" si="118"/>
        <v>1</v>
      </c>
      <c r="AL96" s="394">
        <f t="shared" si="119"/>
        <v>0</v>
      </c>
      <c r="AM96" s="395">
        <f t="shared" si="120"/>
        <v>0</v>
      </c>
      <c r="AN96" s="395">
        <f t="shared" si="121"/>
        <v>0</v>
      </c>
      <c r="AO96" s="394">
        <f t="shared" si="122"/>
        <v>1</v>
      </c>
      <c r="AP96" s="395">
        <f t="shared" si="123"/>
        <v>63</v>
      </c>
      <c r="AQ96" s="395">
        <f t="shared" si="124"/>
        <v>4725000</v>
      </c>
      <c r="AR96" s="394">
        <f t="shared" si="125"/>
        <v>0</v>
      </c>
      <c r="AS96" s="366">
        <f t="shared" si="126"/>
        <v>0</v>
      </c>
      <c r="AT96" s="366">
        <f t="shared" si="127"/>
        <v>0</v>
      </c>
      <c r="AU96" s="394">
        <f t="shared" si="128"/>
        <v>1</v>
      </c>
      <c r="AV96" s="395">
        <f t="shared" si="129"/>
        <v>63</v>
      </c>
      <c r="AW96" s="395">
        <f t="shared" si="130"/>
        <v>4725000</v>
      </c>
      <c r="AX96" s="394">
        <f t="shared" si="131"/>
        <v>0</v>
      </c>
      <c r="AY96" s="366">
        <f t="shared" si="132"/>
        <v>0</v>
      </c>
      <c r="AZ96" s="366">
        <f t="shared" si="133"/>
        <v>0</v>
      </c>
      <c r="BA96" s="394">
        <f t="shared" si="134"/>
        <v>0</v>
      </c>
      <c r="BB96" s="366">
        <f t="shared" si="177"/>
        <v>0</v>
      </c>
      <c r="BC96" s="366">
        <f t="shared" si="178"/>
        <v>0</v>
      </c>
      <c r="BD96" s="394">
        <f t="shared" si="175"/>
        <v>0</v>
      </c>
      <c r="BE96" s="366">
        <f t="shared" si="180"/>
        <v>0</v>
      </c>
      <c r="BF96" s="366">
        <f t="shared" si="181"/>
        <v>0</v>
      </c>
      <c r="BG96" s="394">
        <f t="shared" si="135"/>
        <v>0</v>
      </c>
      <c r="BH96" s="366">
        <f t="shared" si="182"/>
        <v>0</v>
      </c>
      <c r="BI96" s="366">
        <f t="shared" si="183"/>
        <v>0</v>
      </c>
      <c r="BJ96" s="394">
        <f t="shared" si="136"/>
        <v>1</v>
      </c>
      <c r="BK96" s="366">
        <f t="shared" si="137"/>
        <v>63</v>
      </c>
      <c r="BL96" s="366">
        <f t="shared" si="138"/>
        <v>4725000</v>
      </c>
      <c r="BM96" s="394">
        <f t="shared" si="139"/>
        <v>0</v>
      </c>
      <c r="BN96" s="366">
        <f t="shared" si="140"/>
        <v>0</v>
      </c>
      <c r="BO96" s="366">
        <f t="shared" si="141"/>
        <v>0</v>
      </c>
      <c r="BP96" s="394">
        <f t="shared" si="142"/>
        <v>0</v>
      </c>
      <c r="BQ96" s="366">
        <f t="shared" si="143"/>
        <v>0</v>
      </c>
      <c r="BR96" s="366">
        <f t="shared" si="144"/>
        <v>0</v>
      </c>
      <c r="BS96" s="394">
        <f t="shared" si="145"/>
        <v>0</v>
      </c>
      <c r="BT96" s="366">
        <f t="shared" si="146"/>
        <v>0</v>
      </c>
      <c r="BU96" s="366">
        <f t="shared" si="147"/>
        <v>0</v>
      </c>
      <c r="BV96" s="394">
        <f t="shared" si="148"/>
        <v>0</v>
      </c>
      <c r="BW96" s="366">
        <f t="shared" si="149"/>
        <v>0</v>
      </c>
      <c r="BX96" s="366">
        <f t="shared" si="150"/>
        <v>0</v>
      </c>
      <c r="BY96" s="394">
        <f t="shared" si="151"/>
        <v>0</v>
      </c>
      <c r="BZ96" s="366">
        <f t="shared" si="152"/>
        <v>0</v>
      </c>
      <c r="CA96" s="366">
        <f t="shared" si="153"/>
        <v>0</v>
      </c>
      <c r="CB96" s="394">
        <f t="shared" si="154"/>
        <v>0</v>
      </c>
      <c r="CC96" s="366">
        <f t="shared" si="155"/>
        <v>0</v>
      </c>
      <c r="CD96" s="366">
        <f t="shared" si="156"/>
        <v>0</v>
      </c>
      <c r="CE96" s="394">
        <f t="shared" si="157"/>
        <v>0</v>
      </c>
      <c r="CF96" s="366">
        <f t="shared" si="158"/>
        <v>0</v>
      </c>
      <c r="CG96" s="366">
        <f t="shared" si="159"/>
        <v>0</v>
      </c>
      <c r="CH96" s="394">
        <f t="shared" si="160"/>
        <v>0</v>
      </c>
      <c r="CI96" s="366">
        <f t="shared" si="161"/>
        <v>0</v>
      </c>
      <c r="CJ96" s="366">
        <f t="shared" si="162"/>
        <v>0</v>
      </c>
      <c r="CK96" s="394">
        <f t="shared" si="163"/>
        <v>1</v>
      </c>
      <c r="CL96" s="366">
        <f t="shared" si="164"/>
        <v>63</v>
      </c>
      <c r="CM96" s="366">
        <f t="shared" si="165"/>
        <v>4725000</v>
      </c>
      <c r="CN96" s="394">
        <f t="shared" si="166"/>
        <v>0</v>
      </c>
      <c r="CO96" s="366">
        <f t="shared" si="167"/>
        <v>0</v>
      </c>
      <c r="CP96" s="366">
        <f t="shared" si="168"/>
        <v>0</v>
      </c>
      <c r="CQ96" s="394">
        <f t="shared" si="169"/>
        <v>0</v>
      </c>
      <c r="CR96" s="366">
        <f t="shared" si="170"/>
        <v>0</v>
      </c>
      <c r="CS96" s="366">
        <f t="shared" si="171"/>
        <v>0</v>
      </c>
      <c r="CT96" s="394">
        <f t="shared" si="172"/>
        <v>0</v>
      </c>
      <c r="CU96" s="366">
        <f t="shared" si="173"/>
        <v>0</v>
      </c>
      <c r="CV96" s="366">
        <f t="shared" si="174"/>
        <v>0</v>
      </c>
      <c r="CW96" s="429"/>
      <c r="CX96" s="429"/>
      <c r="CY96" s="429"/>
      <c r="CZ96" s="429"/>
      <c r="DA96" s="429"/>
      <c r="DB96" s="429"/>
      <c r="DC96" s="429"/>
      <c r="DD96" s="429"/>
      <c r="DE96" s="429"/>
      <c r="DF96" s="429"/>
      <c r="DG96" s="429"/>
      <c r="DH96" s="429"/>
      <c r="DI96" s="429"/>
      <c r="DJ96" s="429"/>
      <c r="DK96" s="429"/>
      <c r="DL96" s="429"/>
      <c r="DM96" s="429"/>
      <c r="DN96" s="429"/>
      <c r="DO96" s="429"/>
      <c r="DP96" s="429"/>
      <c r="DQ96" s="429"/>
      <c r="DR96" s="429"/>
      <c r="DS96" s="429"/>
      <c r="DT96" s="429"/>
      <c r="DU96" s="429"/>
      <c r="DV96" s="429"/>
      <c r="DW96" s="429"/>
      <c r="DX96" s="429"/>
      <c r="DY96" s="429"/>
      <c r="DZ96" s="429"/>
      <c r="EA96" s="429"/>
      <c r="EB96" s="429"/>
      <c r="EC96" s="429"/>
      <c r="ED96" s="429"/>
      <c r="EE96" s="429"/>
      <c r="EF96" s="429"/>
      <c r="EG96" s="429"/>
      <c r="EH96" s="429"/>
      <c r="EI96" s="429"/>
      <c r="EJ96" s="429"/>
      <c r="EK96" s="429"/>
      <c r="EL96" s="429"/>
      <c r="EM96" s="429"/>
      <c r="EN96" s="429"/>
      <c r="EO96" s="429"/>
      <c r="EP96" s="429"/>
      <c r="EQ96" s="429"/>
      <c r="ER96" s="429"/>
      <c r="ES96" s="429"/>
      <c r="ET96" s="429"/>
      <c r="EU96" s="429"/>
    </row>
    <row r="97" spans="1:151" x14ac:dyDescent="0.3">
      <c r="A97" s="161">
        <v>13</v>
      </c>
      <c r="B97" s="162" t="s">
        <v>13</v>
      </c>
      <c r="C97" s="2" t="s">
        <v>148</v>
      </c>
      <c r="D97" s="2" t="s">
        <v>147</v>
      </c>
      <c r="E97" s="8" t="s">
        <v>102</v>
      </c>
      <c r="F97" s="23" t="s">
        <v>408</v>
      </c>
      <c r="G97" s="8" t="s">
        <v>94</v>
      </c>
      <c r="H97" s="7" t="s">
        <v>345</v>
      </c>
      <c r="I97" s="10">
        <v>2020</v>
      </c>
      <c r="J97" s="6" t="s">
        <v>83</v>
      </c>
      <c r="K97" s="11"/>
      <c r="L97" s="12" t="s">
        <v>375</v>
      </c>
      <c r="M97" s="2" t="s">
        <v>17</v>
      </c>
      <c r="N97" s="10">
        <v>53.26</v>
      </c>
      <c r="O97" s="60">
        <f t="shared" ref="O97:O108" si="185">P97/N97</f>
        <v>75000</v>
      </c>
      <c r="P97" s="355">
        <v>3994500</v>
      </c>
      <c r="Q97" s="394">
        <f t="shared" si="102"/>
        <v>0</v>
      </c>
      <c r="R97" s="395">
        <f t="shared" si="103"/>
        <v>0</v>
      </c>
      <c r="S97" s="395">
        <f t="shared" si="104"/>
        <v>0</v>
      </c>
      <c r="T97" s="394">
        <f t="shared" si="105"/>
        <v>1</v>
      </c>
      <c r="U97" s="395">
        <f t="shared" si="106"/>
        <v>53.26</v>
      </c>
      <c r="V97" s="395">
        <f t="shared" si="107"/>
        <v>3994500</v>
      </c>
      <c r="W97" s="394">
        <f t="shared" si="108"/>
        <v>0</v>
      </c>
      <c r="X97" s="396">
        <f t="shared" si="109"/>
        <v>0</v>
      </c>
      <c r="Y97" s="396">
        <f t="shared" si="110"/>
        <v>0</v>
      </c>
      <c r="Z97" s="394">
        <f t="shared" si="111"/>
        <v>0</v>
      </c>
      <c r="AA97" s="396">
        <f t="shared" si="112"/>
        <v>0</v>
      </c>
      <c r="AB97" s="396">
        <f t="shared" si="113"/>
        <v>0</v>
      </c>
      <c r="AC97" s="394">
        <f t="shared" si="114"/>
        <v>0</v>
      </c>
      <c r="AD97" s="396">
        <f t="shared" si="115"/>
        <v>0</v>
      </c>
      <c r="AE97" s="396">
        <f t="shared" si="116"/>
        <v>0</v>
      </c>
      <c r="AF97" s="389">
        <f t="shared" si="98"/>
        <v>0</v>
      </c>
      <c r="AG97" s="367">
        <f t="shared" si="99"/>
        <v>0</v>
      </c>
      <c r="AH97" s="367">
        <f t="shared" si="117"/>
        <v>0</v>
      </c>
      <c r="AI97" s="367">
        <f t="shared" si="100"/>
        <v>53.26</v>
      </c>
      <c r="AJ97" s="367">
        <f t="shared" si="101"/>
        <v>3994500</v>
      </c>
      <c r="AK97" s="372">
        <f t="shared" si="118"/>
        <v>1</v>
      </c>
      <c r="AL97" s="394">
        <f t="shared" si="119"/>
        <v>0</v>
      </c>
      <c r="AM97" s="395">
        <f t="shared" si="120"/>
        <v>0</v>
      </c>
      <c r="AN97" s="395">
        <f t="shared" si="121"/>
        <v>0</v>
      </c>
      <c r="AO97" s="394">
        <f t="shared" si="122"/>
        <v>1</v>
      </c>
      <c r="AP97" s="395">
        <f t="shared" si="123"/>
        <v>53.26</v>
      </c>
      <c r="AQ97" s="395">
        <f t="shared" si="124"/>
        <v>3994500</v>
      </c>
      <c r="AR97" s="394">
        <f t="shared" si="125"/>
        <v>0</v>
      </c>
      <c r="AS97" s="366">
        <f t="shared" si="126"/>
        <v>0</v>
      </c>
      <c r="AT97" s="366">
        <f t="shared" si="127"/>
        <v>0</v>
      </c>
      <c r="AU97" s="394">
        <f t="shared" si="128"/>
        <v>1</v>
      </c>
      <c r="AV97" s="395">
        <f t="shared" si="129"/>
        <v>53.26</v>
      </c>
      <c r="AW97" s="395">
        <f t="shared" si="130"/>
        <v>3994500</v>
      </c>
      <c r="AX97" s="394">
        <f t="shared" si="131"/>
        <v>0</v>
      </c>
      <c r="AY97" s="366">
        <f t="shared" si="132"/>
        <v>0</v>
      </c>
      <c r="AZ97" s="366">
        <f t="shared" si="133"/>
        <v>0</v>
      </c>
      <c r="BA97" s="394">
        <f t="shared" si="134"/>
        <v>0</v>
      </c>
      <c r="BB97" s="366">
        <f t="shared" si="177"/>
        <v>0</v>
      </c>
      <c r="BC97" s="366">
        <f t="shared" si="178"/>
        <v>0</v>
      </c>
      <c r="BD97" s="394">
        <f t="shared" si="175"/>
        <v>0</v>
      </c>
      <c r="BE97" s="366">
        <f t="shared" si="180"/>
        <v>0</v>
      </c>
      <c r="BF97" s="366">
        <f t="shared" si="181"/>
        <v>0</v>
      </c>
      <c r="BG97" s="394">
        <f t="shared" si="135"/>
        <v>0</v>
      </c>
      <c r="BH97" s="366">
        <f t="shared" si="182"/>
        <v>0</v>
      </c>
      <c r="BI97" s="366">
        <f t="shared" si="183"/>
        <v>0</v>
      </c>
      <c r="BJ97" s="394">
        <f t="shared" si="136"/>
        <v>1</v>
      </c>
      <c r="BK97" s="366">
        <f t="shared" si="137"/>
        <v>53.26</v>
      </c>
      <c r="BL97" s="366">
        <f t="shared" si="138"/>
        <v>3994500</v>
      </c>
      <c r="BM97" s="394">
        <f t="shared" si="139"/>
        <v>0</v>
      </c>
      <c r="BN97" s="366">
        <f t="shared" si="140"/>
        <v>0</v>
      </c>
      <c r="BO97" s="366">
        <f t="shared" si="141"/>
        <v>0</v>
      </c>
      <c r="BP97" s="394">
        <f t="shared" si="142"/>
        <v>0</v>
      </c>
      <c r="BQ97" s="366">
        <f t="shared" si="143"/>
        <v>0</v>
      </c>
      <c r="BR97" s="366">
        <f t="shared" si="144"/>
        <v>0</v>
      </c>
      <c r="BS97" s="394">
        <f t="shared" si="145"/>
        <v>0</v>
      </c>
      <c r="BT97" s="366">
        <f t="shared" si="146"/>
        <v>0</v>
      </c>
      <c r="BU97" s="366">
        <f t="shared" si="147"/>
        <v>0</v>
      </c>
      <c r="BV97" s="394">
        <f t="shared" si="148"/>
        <v>0</v>
      </c>
      <c r="BW97" s="366">
        <f t="shared" si="149"/>
        <v>0</v>
      </c>
      <c r="BX97" s="366">
        <f t="shared" si="150"/>
        <v>0</v>
      </c>
      <c r="BY97" s="394">
        <f t="shared" si="151"/>
        <v>0</v>
      </c>
      <c r="BZ97" s="366">
        <f t="shared" si="152"/>
        <v>0</v>
      </c>
      <c r="CA97" s="366">
        <f t="shared" si="153"/>
        <v>0</v>
      </c>
      <c r="CB97" s="394">
        <f t="shared" si="154"/>
        <v>0</v>
      </c>
      <c r="CC97" s="366">
        <f t="shared" si="155"/>
        <v>0</v>
      </c>
      <c r="CD97" s="366">
        <f t="shared" si="156"/>
        <v>0</v>
      </c>
      <c r="CE97" s="394">
        <f t="shared" si="157"/>
        <v>0</v>
      </c>
      <c r="CF97" s="366">
        <f t="shared" si="158"/>
        <v>0</v>
      </c>
      <c r="CG97" s="366">
        <f t="shared" si="159"/>
        <v>0</v>
      </c>
      <c r="CH97" s="394">
        <f t="shared" si="160"/>
        <v>0</v>
      </c>
      <c r="CI97" s="366">
        <f t="shared" si="161"/>
        <v>0</v>
      </c>
      <c r="CJ97" s="366">
        <f t="shared" si="162"/>
        <v>0</v>
      </c>
      <c r="CK97" s="394">
        <f t="shared" si="163"/>
        <v>1</v>
      </c>
      <c r="CL97" s="366">
        <f t="shared" si="164"/>
        <v>53.26</v>
      </c>
      <c r="CM97" s="366">
        <f t="shared" si="165"/>
        <v>3994500</v>
      </c>
      <c r="CN97" s="394">
        <f t="shared" si="166"/>
        <v>0</v>
      </c>
      <c r="CO97" s="366">
        <f t="shared" si="167"/>
        <v>0</v>
      </c>
      <c r="CP97" s="366">
        <f t="shared" si="168"/>
        <v>0</v>
      </c>
      <c r="CQ97" s="394">
        <f t="shared" si="169"/>
        <v>0</v>
      </c>
      <c r="CR97" s="366">
        <f t="shared" si="170"/>
        <v>0</v>
      </c>
      <c r="CS97" s="366">
        <f t="shared" si="171"/>
        <v>0</v>
      </c>
      <c r="CT97" s="394">
        <f t="shared" si="172"/>
        <v>0</v>
      </c>
      <c r="CU97" s="366">
        <f t="shared" si="173"/>
        <v>0</v>
      </c>
      <c r="CV97" s="366">
        <f t="shared" si="174"/>
        <v>0</v>
      </c>
      <c r="CW97" s="429"/>
      <c r="CX97" s="429"/>
      <c r="CY97" s="429"/>
      <c r="CZ97" s="429"/>
      <c r="DA97" s="429"/>
      <c r="DB97" s="429"/>
      <c r="DC97" s="429"/>
      <c r="DD97" s="429"/>
      <c r="DE97" s="429"/>
      <c r="DF97" s="429"/>
      <c r="DG97" s="429"/>
      <c r="DH97" s="429"/>
      <c r="DI97" s="429"/>
      <c r="DJ97" s="429"/>
      <c r="DK97" s="429"/>
      <c r="DL97" s="429"/>
      <c r="DM97" s="429"/>
      <c r="DN97" s="429"/>
      <c r="DO97" s="429"/>
      <c r="DP97" s="429"/>
      <c r="DQ97" s="429"/>
      <c r="DR97" s="429"/>
      <c r="DS97" s="429"/>
      <c r="DT97" s="429"/>
      <c r="DU97" s="429"/>
      <c r="DV97" s="429"/>
      <c r="DW97" s="429"/>
      <c r="DX97" s="429"/>
      <c r="DY97" s="429"/>
      <c r="DZ97" s="429"/>
      <c r="EA97" s="429"/>
      <c r="EB97" s="429"/>
      <c r="EC97" s="429"/>
      <c r="ED97" s="429"/>
      <c r="EE97" s="429"/>
      <c r="EF97" s="429"/>
      <c r="EG97" s="429"/>
      <c r="EH97" s="429"/>
      <c r="EI97" s="429"/>
      <c r="EJ97" s="429"/>
      <c r="EK97" s="429"/>
      <c r="EL97" s="429"/>
      <c r="EM97" s="429"/>
      <c r="EN97" s="429"/>
      <c r="EO97" s="429"/>
      <c r="EP97" s="429"/>
      <c r="EQ97" s="429"/>
      <c r="ER97" s="429"/>
      <c r="ES97" s="429"/>
      <c r="ET97" s="429"/>
      <c r="EU97" s="429"/>
    </row>
    <row r="98" spans="1:151" x14ac:dyDescent="0.3">
      <c r="A98" s="161">
        <v>14</v>
      </c>
      <c r="B98" s="162" t="s">
        <v>13</v>
      </c>
      <c r="C98" s="2" t="s">
        <v>148</v>
      </c>
      <c r="D98" s="2" t="s">
        <v>147</v>
      </c>
      <c r="E98" s="8" t="s">
        <v>102</v>
      </c>
      <c r="F98" s="23" t="s">
        <v>408</v>
      </c>
      <c r="G98" s="8" t="s">
        <v>94</v>
      </c>
      <c r="H98" s="7" t="s">
        <v>345</v>
      </c>
      <c r="I98" s="10">
        <v>2020</v>
      </c>
      <c r="J98" s="6" t="s">
        <v>83</v>
      </c>
      <c r="K98" s="11"/>
      <c r="L98" s="12" t="s">
        <v>375</v>
      </c>
      <c r="M98" s="2" t="s">
        <v>17</v>
      </c>
      <c r="N98" s="10">
        <v>131.75</v>
      </c>
      <c r="O98" s="60">
        <f t="shared" si="185"/>
        <v>70900</v>
      </c>
      <c r="P98" s="355">
        <v>9341075</v>
      </c>
      <c r="Q98" s="394">
        <f t="shared" si="102"/>
        <v>0</v>
      </c>
      <c r="R98" s="395">
        <f t="shared" si="103"/>
        <v>0</v>
      </c>
      <c r="S98" s="395">
        <f t="shared" si="104"/>
        <v>0</v>
      </c>
      <c r="T98" s="394">
        <f t="shared" si="105"/>
        <v>1</v>
      </c>
      <c r="U98" s="395">
        <f t="shared" si="106"/>
        <v>131.75</v>
      </c>
      <c r="V98" s="395">
        <f t="shared" si="107"/>
        <v>9341075</v>
      </c>
      <c r="W98" s="394">
        <f t="shared" si="108"/>
        <v>0</v>
      </c>
      <c r="X98" s="396">
        <f t="shared" si="109"/>
        <v>0</v>
      </c>
      <c r="Y98" s="396">
        <f t="shared" si="110"/>
        <v>0</v>
      </c>
      <c r="Z98" s="394">
        <f t="shared" si="111"/>
        <v>0</v>
      </c>
      <c r="AA98" s="396">
        <f t="shared" si="112"/>
        <v>0</v>
      </c>
      <c r="AB98" s="396">
        <f t="shared" si="113"/>
        <v>0</v>
      </c>
      <c r="AC98" s="394">
        <f t="shared" si="114"/>
        <v>0</v>
      </c>
      <c r="AD98" s="396">
        <f t="shared" si="115"/>
        <v>0</v>
      </c>
      <c r="AE98" s="396">
        <f t="shared" si="116"/>
        <v>0</v>
      </c>
      <c r="AF98" s="389">
        <f t="shared" si="98"/>
        <v>0</v>
      </c>
      <c r="AG98" s="367">
        <f t="shared" si="99"/>
        <v>0</v>
      </c>
      <c r="AH98" s="367">
        <f t="shared" si="117"/>
        <v>0</v>
      </c>
      <c r="AI98" s="367">
        <f t="shared" si="100"/>
        <v>131.75</v>
      </c>
      <c r="AJ98" s="367">
        <f t="shared" si="101"/>
        <v>9341075</v>
      </c>
      <c r="AK98" s="372">
        <f t="shared" si="118"/>
        <v>1</v>
      </c>
      <c r="AL98" s="394">
        <f t="shared" si="119"/>
        <v>0</v>
      </c>
      <c r="AM98" s="395">
        <f t="shared" si="120"/>
        <v>0</v>
      </c>
      <c r="AN98" s="395">
        <f t="shared" si="121"/>
        <v>0</v>
      </c>
      <c r="AO98" s="394">
        <f t="shared" si="122"/>
        <v>1</v>
      </c>
      <c r="AP98" s="395">
        <f t="shared" si="123"/>
        <v>131.75</v>
      </c>
      <c r="AQ98" s="395">
        <f t="shared" si="124"/>
        <v>9341075</v>
      </c>
      <c r="AR98" s="394">
        <f t="shared" si="125"/>
        <v>0</v>
      </c>
      <c r="AS98" s="366">
        <f t="shared" si="126"/>
        <v>0</v>
      </c>
      <c r="AT98" s="366">
        <f t="shared" si="127"/>
        <v>0</v>
      </c>
      <c r="AU98" s="394">
        <f t="shared" si="128"/>
        <v>1</v>
      </c>
      <c r="AV98" s="395">
        <f t="shared" si="129"/>
        <v>131.75</v>
      </c>
      <c r="AW98" s="395">
        <f t="shared" si="130"/>
        <v>9341075</v>
      </c>
      <c r="AX98" s="394">
        <f t="shared" si="131"/>
        <v>0</v>
      </c>
      <c r="AY98" s="366">
        <f t="shared" si="132"/>
        <v>0</v>
      </c>
      <c r="AZ98" s="366">
        <f t="shared" si="133"/>
        <v>0</v>
      </c>
      <c r="BA98" s="394">
        <f t="shared" si="134"/>
        <v>0</v>
      </c>
      <c r="BB98" s="366">
        <f t="shared" si="177"/>
        <v>0</v>
      </c>
      <c r="BC98" s="366">
        <f t="shared" si="178"/>
        <v>0</v>
      </c>
      <c r="BD98" s="394">
        <f t="shared" si="175"/>
        <v>0</v>
      </c>
      <c r="BE98" s="366">
        <f t="shared" si="180"/>
        <v>0</v>
      </c>
      <c r="BF98" s="366">
        <f t="shared" si="181"/>
        <v>0</v>
      </c>
      <c r="BG98" s="394">
        <f t="shared" si="135"/>
        <v>0</v>
      </c>
      <c r="BH98" s="366">
        <f t="shared" si="182"/>
        <v>0</v>
      </c>
      <c r="BI98" s="366">
        <f t="shared" si="183"/>
        <v>0</v>
      </c>
      <c r="BJ98" s="394">
        <f t="shared" si="136"/>
        <v>1</v>
      </c>
      <c r="BK98" s="366">
        <f t="shared" si="137"/>
        <v>131.75</v>
      </c>
      <c r="BL98" s="366">
        <f t="shared" si="138"/>
        <v>9341075</v>
      </c>
      <c r="BM98" s="394">
        <f t="shared" si="139"/>
        <v>0</v>
      </c>
      <c r="BN98" s="366">
        <f t="shared" si="140"/>
        <v>0</v>
      </c>
      <c r="BO98" s="366">
        <f t="shared" si="141"/>
        <v>0</v>
      </c>
      <c r="BP98" s="394">
        <f t="shared" si="142"/>
        <v>0</v>
      </c>
      <c r="BQ98" s="366">
        <f t="shared" si="143"/>
        <v>0</v>
      </c>
      <c r="BR98" s="366">
        <f t="shared" si="144"/>
        <v>0</v>
      </c>
      <c r="BS98" s="394">
        <f t="shared" si="145"/>
        <v>0</v>
      </c>
      <c r="BT98" s="366">
        <f t="shared" si="146"/>
        <v>0</v>
      </c>
      <c r="BU98" s="366">
        <f t="shared" si="147"/>
        <v>0</v>
      </c>
      <c r="BV98" s="394">
        <f t="shared" si="148"/>
        <v>0</v>
      </c>
      <c r="BW98" s="366">
        <f t="shared" si="149"/>
        <v>0</v>
      </c>
      <c r="BX98" s="366">
        <f t="shared" si="150"/>
        <v>0</v>
      </c>
      <c r="BY98" s="394">
        <f t="shared" si="151"/>
        <v>0</v>
      </c>
      <c r="BZ98" s="366">
        <f t="shared" si="152"/>
        <v>0</v>
      </c>
      <c r="CA98" s="366">
        <f t="shared" si="153"/>
        <v>0</v>
      </c>
      <c r="CB98" s="394">
        <f t="shared" si="154"/>
        <v>0</v>
      </c>
      <c r="CC98" s="366">
        <f t="shared" si="155"/>
        <v>0</v>
      </c>
      <c r="CD98" s="366">
        <f t="shared" si="156"/>
        <v>0</v>
      </c>
      <c r="CE98" s="394">
        <f t="shared" si="157"/>
        <v>0</v>
      </c>
      <c r="CF98" s="366">
        <f t="shared" si="158"/>
        <v>0</v>
      </c>
      <c r="CG98" s="366">
        <f t="shared" si="159"/>
        <v>0</v>
      </c>
      <c r="CH98" s="394">
        <f t="shared" si="160"/>
        <v>0</v>
      </c>
      <c r="CI98" s="366">
        <f t="shared" si="161"/>
        <v>0</v>
      </c>
      <c r="CJ98" s="366">
        <f t="shared" si="162"/>
        <v>0</v>
      </c>
      <c r="CK98" s="394">
        <f t="shared" si="163"/>
        <v>1</v>
      </c>
      <c r="CL98" s="366">
        <f t="shared" si="164"/>
        <v>131.75</v>
      </c>
      <c r="CM98" s="366">
        <f t="shared" si="165"/>
        <v>9341075</v>
      </c>
      <c r="CN98" s="394">
        <f t="shared" si="166"/>
        <v>0</v>
      </c>
      <c r="CO98" s="366">
        <f t="shared" si="167"/>
        <v>0</v>
      </c>
      <c r="CP98" s="366">
        <f t="shared" si="168"/>
        <v>0</v>
      </c>
      <c r="CQ98" s="394">
        <f t="shared" si="169"/>
        <v>0</v>
      </c>
      <c r="CR98" s="366">
        <f t="shared" si="170"/>
        <v>0</v>
      </c>
      <c r="CS98" s="366">
        <f t="shared" si="171"/>
        <v>0</v>
      </c>
      <c r="CT98" s="394">
        <f t="shared" si="172"/>
        <v>0</v>
      </c>
      <c r="CU98" s="366">
        <f t="shared" si="173"/>
        <v>0</v>
      </c>
      <c r="CV98" s="366">
        <f t="shared" si="174"/>
        <v>0</v>
      </c>
      <c r="CW98" s="429"/>
      <c r="CX98" s="429"/>
      <c r="CY98" s="429"/>
      <c r="CZ98" s="429"/>
      <c r="DA98" s="429"/>
      <c r="DB98" s="429"/>
      <c r="DC98" s="429"/>
      <c r="DD98" s="429"/>
      <c r="DE98" s="429"/>
      <c r="DF98" s="429"/>
      <c r="DG98" s="429"/>
      <c r="DH98" s="429"/>
      <c r="DI98" s="429"/>
      <c r="DJ98" s="429"/>
      <c r="DK98" s="429"/>
      <c r="DL98" s="429"/>
      <c r="DM98" s="429"/>
      <c r="DN98" s="429"/>
      <c r="DO98" s="429"/>
      <c r="DP98" s="429"/>
      <c r="DQ98" s="429"/>
      <c r="DR98" s="429"/>
      <c r="DS98" s="429"/>
      <c r="DT98" s="429"/>
      <c r="DU98" s="429"/>
      <c r="DV98" s="429"/>
      <c r="DW98" s="429"/>
      <c r="DX98" s="429"/>
      <c r="DY98" s="429"/>
      <c r="DZ98" s="429"/>
      <c r="EA98" s="429"/>
      <c r="EB98" s="429"/>
      <c r="EC98" s="429"/>
      <c r="ED98" s="429"/>
      <c r="EE98" s="429"/>
      <c r="EF98" s="429"/>
      <c r="EG98" s="429"/>
      <c r="EH98" s="429"/>
      <c r="EI98" s="429"/>
      <c r="EJ98" s="429"/>
      <c r="EK98" s="429"/>
      <c r="EL98" s="429"/>
      <c r="EM98" s="429"/>
      <c r="EN98" s="429"/>
      <c r="EO98" s="429"/>
      <c r="EP98" s="429"/>
      <c r="EQ98" s="429"/>
      <c r="ER98" s="429"/>
      <c r="ES98" s="429"/>
      <c r="ET98" s="429"/>
      <c r="EU98" s="429"/>
    </row>
    <row r="99" spans="1:151" x14ac:dyDescent="0.3">
      <c r="A99" s="161">
        <v>15</v>
      </c>
      <c r="B99" s="162" t="s">
        <v>13</v>
      </c>
      <c r="C99" s="2" t="s">
        <v>148</v>
      </c>
      <c r="D99" s="2" t="s">
        <v>147</v>
      </c>
      <c r="E99" s="8" t="s">
        <v>102</v>
      </c>
      <c r="F99" s="23" t="s">
        <v>408</v>
      </c>
      <c r="G99" s="8" t="s">
        <v>94</v>
      </c>
      <c r="H99" s="7" t="s">
        <v>345</v>
      </c>
      <c r="I99" s="10">
        <v>2020</v>
      </c>
      <c r="J99" s="6" t="s">
        <v>83</v>
      </c>
      <c r="K99" s="11"/>
      <c r="L99" s="12" t="s">
        <v>376</v>
      </c>
      <c r="M99" s="2" t="s">
        <v>17</v>
      </c>
      <c r="N99" s="10">
        <v>574.97</v>
      </c>
      <c r="O99" s="60">
        <f t="shared" si="185"/>
        <v>60000</v>
      </c>
      <c r="P99" s="355">
        <v>34498200</v>
      </c>
      <c r="Q99" s="394">
        <f t="shared" si="102"/>
        <v>0</v>
      </c>
      <c r="R99" s="395">
        <f t="shared" si="103"/>
        <v>0</v>
      </c>
      <c r="S99" s="395">
        <f t="shared" si="104"/>
        <v>0</v>
      </c>
      <c r="T99" s="394">
        <f t="shared" si="105"/>
        <v>1</v>
      </c>
      <c r="U99" s="395">
        <f t="shared" si="106"/>
        <v>574.97</v>
      </c>
      <c r="V99" s="395">
        <f t="shared" si="107"/>
        <v>34498200</v>
      </c>
      <c r="W99" s="394">
        <f t="shared" si="108"/>
        <v>0</v>
      </c>
      <c r="X99" s="396">
        <f t="shared" si="109"/>
        <v>0</v>
      </c>
      <c r="Y99" s="396">
        <f t="shared" si="110"/>
        <v>0</v>
      </c>
      <c r="Z99" s="394">
        <f t="shared" si="111"/>
        <v>0</v>
      </c>
      <c r="AA99" s="396">
        <f t="shared" si="112"/>
        <v>0</v>
      </c>
      <c r="AB99" s="396">
        <f t="shared" si="113"/>
        <v>0</v>
      </c>
      <c r="AC99" s="394">
        <f t="shared" si="114"/>
        <v>0</v>
      </c>
      <c r="AD99" s="396">
        <f t="shared" si="115"/>
        <v>0</v>
      </c>
      <c r="AE99" s="396">
        <f t="shared" si="116"/>
        <v>0</v>
      </c>
      <c r="AF99" s="389">
        <f t="shared" si="98"/>
        <v>0</v>
      </c>
      <c r="AG99" s="367">
        <f t="shared" si="99"/>
        <v>0</v>
      </c>
      <c r="AH99" s="367">
        <f t="shared" si="117"/>
        <v>0</v>
      </c>
      <c r="AI99" s="367">
        <f t="shared" si="100"/>
        <v>574.97</v>
      </c>
      <c r="AJ99" s="367">
        <f t="shared" si="101"/>
        <v>34498200</v>
      </c>
      <c r="AK99" s="372">
        <f t="shared" si="118"/>
        <v>1</v>
      </c>
      <c r="AL99" s="394">
        <f t="shared" si="119"/>
        <v>0</v>
      </c>
      <c r="AM99" s="395">
        <f t="shared" si="120"/>
        <v>0</v>
      </c>
      <c r="AN99" s="395">
        <f t="shared" si="121"/>
        <v>0</v>
      </c>
      <c r="AO99" s="394">
        <f t="shared" si="122"/>
        <v>0</v>
      </c>
      <c r="AP99" s="395">
        <f t="shared" si="123"/>
        <v>0</v>
      </c>
      <c r="AQ99" s="395">
        <f t="shared" si="124"/>
        <v>0</v>
      </c>
      <c r="AR99" s="394">
        <f t="shared" si="125"/>
        <v>1</v>
      </c>
      <c r="AS99" s="366">
        <f t="shared" si="126"/>
        <v>574.97</v>
      </c>
      <c r="AT99" s="366">
        <f t="shared" si="127"/>
        <v>34498200</v>
      </c>
      <c r="AU99" s="394">
        <f t="shared" si="128"/>
        <v>1</v>
      </c>
      <c r="AV99" s="395">
        <f t="shared" si="129"/>
        <v>574.97</v>
      </c>
      <c r="AW99" s="395">
        <f t="shared" si="130"/>
        <v>34498200</v>
      </c>
      <c r="AX99" s="394">
        <f t="shared" si="131"/>
        <v>0</v>
      </c>
      <c r="AY99" s="366">
        <f t="shared" si="132"/>
        <v>0</v>
      </c>
      <c r="AZ99" s="366">
        <f t="shared" si="133"/>
        <v>0</v>
      </c>
      <c r="BA99" s="394">
        <f t="shared" si="134"/>
        <v>0</v>
      </c>
      <c r="BB99" s="366">
        <f t="shared" si="177"/>
        <v>0</v>
      </c>
      <c r="BC99" s="366">
        <f t="shared" si="178"/>
        <v>0</v>
      </c>
      <c r="BD99" s="394">
        <f t="shared" si="175"/>
        <v>0</v>
      </c>
      <c r="BE99" s="366">
        <f t="shared" si="180"/>
        <v>0</v>
      </c>
      <c r="BF99" s="366">
        <f t="shared" si="181"/>
        <v>0</v>
      </c>
      <c r="BG99" s="394">
        <f t="shared" si="135"/>
        <v>0</v>
      </c>
      <c r="BH99" s="366">
        <f t="shared" si="182"/>
        <v>0</v>
      </c>
      <c r="BI99" s="366">
        <f t="shared" si="183"/>
        <v>0</v>
      </c>
      <c r="BJ99" s="394">
        <f t="shared" si="136"/>
        <v>1</v>
      </c>
      <c r="BK99" s="366">
        <f t="shared" si="137"/>
        <v>574.97</v>
      </c>
      <c r="BL99" s="366">
        <f t="shared" si="138"/>
        <v>34498200</v>
      </c>
      <c r="BM99" s="394">
        <f t="shared" si="139"/>
        <v>0</v>
      </c>
      <c r="BN99" s="366">
        <f t="shared" si="140"/>
        <v>0</v>
      </c>
      <c r="BO99" s="366">
        <f t="shared" si="141"/>
        <v>0</v>
      </c>
      <c r="BP99" s="394">
        <f t="shared" si="142"/>
        <v>0</v>
      </c>
      <c r="BQ99" s="366">
        <f t="shared" si="143"/>
        <v>0</v>
      </c>
      <c r="BR99" s="366">
        <f t="shared" si="144"/>
        <v>0</v>
      </c>
      <c r="BS99" s="394">
        <f t="shared" si="145"/>
        <v>0</v>
      </c>
      <c r="BT99" s="366">
        <f t="shared" si="146"/>
        <v>0</v>
      </c>
      <c r="BU99" s="366">
        <f t="shared" si="147"/>
        <v>0</v>
      </c>
      <c r="BV99" s="394">
        <f t="shared" si="148"/>
        <v>0</v>
      </c>
      <c r="BW99" s="366">
        <f t="shared" si="149"/>
        <v>0</v>
      </c>
      <c r="BX99" s="366">
        <f t="shared" si="150"/>
        <v>0</v>
      </c>
      <c r="BY99" s="394">
        <f t="shared" si="151"/>
        <v>0</v>
      </c>
      <c r="BZ99" s="366">
        <f t="shared" si="152"/>
        <v>0</v>
      </c>
      <c r="CA99" s="366">
        <f t="shared" si="153"/>
        <v>0</v>
      </c>
      <c r="CB99" s="394">
        <f t="shared" si="154"/>
        <v>0</v>
      </c>
      <c r="CC99" s="366">
        <f t="shared" si="155"/>
        <v>0</v>
      </c>
      <c r="CD99" s="366">
        <f t="shared" si="156"/>
        <v>0</v>
      </c>
      <c r="CE99" s="394">
        <f t="shared" si="157"/>
        <v>0</v>
      </c>
      <c r="CF99" s="366">
        <f t="shared" si="158"/>
        <v>0</v>
      </c>
      <c r="CG99" s="366">
        <f t="shared" si="159"/>
        <v>0</v>
      </c>
      <c r="CH99" s="394">
        <f t="shared" si="160"/>
        <v>0</v>
      </c>
      <c r="CI99" s="366">
        <f t="shared" si="161"/>
        <v>0</v>
      </c>
      <c r="CJ99" s="366">
        <f t="shared" si="162"/>
        <v>0</v>
      </c>
      <c r="CK99" s="394">
        <f t="shared" si="163"/>
        <v>1</v>
      </c>
      <c r="CL99" s="366">
        <f t="shared" si="164"/>
        <v>574.97</v>
      </c>
      <c r="CM99" s="366">
        <f t="shared" si="165"/>
        <v>34498200</v>
      </c>
      <c r="CN99" s="394">
        <f t="shared" si="166"/>
        <v>0</v>
      </c>
      <c r="CO99" s="366">
        <f t="shared" si="167"/>
        <v>0</v>
      </c>
      <c r="CP99" s="366">
        <f t="shared" si="168"/>
        <v>0</v>
      </c>
      <c r="CQ99" s="394">
        <f t="shared" si="169"/>
        <v>0</v>
      </c>
      <c r="CR99" s="366">
        <f t="shared" si="170"/>
        <v>0</v>
      </c>
      <c r="CS99" s="366">
        <f t="shared" si="171"/>
        <v>0</v>
      </c>
      <c r="CT99" s="394">
        <f t="shared" si="172"/>
        <v>0</v>
      </c>
      <c r="CU99" s="366">
        <f t="shared" si="173"/>
        <v>0</v>
      </c>
      <c r="CV99" s="366">
        <f t="shared" si="174"/>
        <v>0</v>
      </c>
      <c r="CW99" s="429"/>
      <c r="CX99" s="429"/>
      <c r="CY99" s="429"/>
      <c r="CZ99" s="429"/>
      <c r="DA99" s="429"/>
      <c r="DB99" s="429"/>
      <c r="DC99" s="429"/>
      <c r="DD99" s="429"/>
      <c r="DE99" s="429"/>
      <c r="DF99" s="429"/>
      <c r="DG99" s="429"/>
      <c r="DH99" s="429"/>
      <c r="DI99" s="429"/>
      <c r="DJ99" s="429"/>
      <c r="DK99" s="429"/>
      <c r="DL99" s="429"/>
      <c r="DM99" s="429"/>
      <c r="DN99" s="429"/>
      <c r="DO99" s="429"/>
      <c r="DP99" s="429"/>
      <c r="DQ99" s="429"/>
      <c r="DR99" s="429"/>
      <c r="DS99" s="429"/>
      <c r="DT99" s="429"/>
      <c r="DU99" s="429"/>
      <c r="DV99" s="429"/>
      <c r="DW99" s="429"/>
      <c r="DX99" s="429"/>
      <c r="DY99" s="429"/>
      <c r="DZ99" s="429"/>
      <c r="EA99" s="429"/>
      <c r="EB99" s="429"/>
      <c r="EC99" s="429"/>
      <c r="ED99" s="429"/>
      <c r="EE99" s="429"/>
      <c r="EF99" s="429"/>
      <c r="EG99" s="429"/>
      <c r="EH99" s="429"/>
      <c r="EI99" s="429"/>
      <c r="EJ99" s="429"/>
      <c r="EK99" s="429"/>
      <c r="EL99" s="429"/>
      <c r="EM99" s="429"/>
      <c r="EN99" s="429"/>
      <c r="EO99" s="429"/>
      <c r="EP99" s="429"/>
      <c r="EQ99" s="429"/>
      <c r="ER99" s="429"/>
      <c r="ES99" s="429"/>
      <c r="ET99" s="429"/>
      <c r="EU99" s="429"/>
    </row>
    <row r="100" spans="1:151" x14ac:dyDescent="0.3">
      <c r="A100" s="161">
        <v>16</v>
      </c>
      <c r="B100" s="162" t="s">
        <v>13</v>
      </c>
      <c r="C100" s="2" t="s">
        <v>148</v>
      </c>
      <c r="D100" s="2" t="s">
        <v>147</v>
      </c>
      <c r="E100" s="8" t="s">
        <v>102</v>
      </c>
      <c r="F100" s="23" t="s">
        <v>408</v>
      </c>
      <c r="G100" s="8" t="s">
        <v>94</v>
      </c>
      <c r="H100" s="7" t="s">
        <v>345</v>
      </c>
      <c r="I100" s="10">
        <v>2020</v>
      </c>
      <c r="J100" s="6" t="s">
        <v>83</v>
      </c>
      <c r="K100" s="11"/>
      <c r="L100" s="12" t="s">
        <v>375</v>
      </c>
      <c r="M100" s="2" t="s">
        <v>392</v>
      </c>
      <c r="N100" s="10">
        <v>46.51</v>
      </c>
      <c r="O100" s="60">
        <f t="shared" si="185"/>
        <v>79600</v>
      </c>
      <c r="P100" s="355">
        <v>3702196</v>
      </c>
      <c r="Q100" s="394">
        <f t="shared" si="102"/>
        <v>0</v>
      </c>
      <c r="R100" s="395">
        <f t="shared" si="103"/>
        <v>0</v>
      </c>
      <c r="S100" s="395">
        <f t="shared" si="104"/>
        <v>0</v>
      </c>
      <c r="T100" s="394">
        <f t="shared" si="105"/>
        <v>1</v>
      </c>
      <c r="U100" s="395">
        <f t="shared" si="106"/>
        <v>46.51</v>
      </c>
      <c r="V100" s="395">
        <f t="shared" si="107"/>
        <v>3702196</v>
      </c>
      <c r="W100" s="394">
        <f t="shared" si="108"/>
        <v>0</v>
      </c>
      <c r="X100" s="396">
        <f t="shared" si="109"/>
        <v>0</v>
      </c>
      <c r="Y100" s="396">
        <f t="shared" si="110"/>
        <v>0</v>
      </c>
      <c r="Z100" s="394">
        <f t="shared" si="111"/>
        <v>0</v>
      </c>
      <c r="AA100" s="396">
        <f t="shared" si="112"/>
        <v>0</v>
      </c>
      <c r="AB100" s="396">
        <f t="shared" si="113"/>
        <v>0</v>
      </c>
      <c r="AC100" s="394">
        <f t="shared" si="114"/>
        <v>0</v>
      </c>
      <c r="AD100" s="396">
        <f t="shared" si="115"/>
        <v>0</v>
      </c>
      <c r="AE100" s="396">
        <f t="shared" si="116"/>
        <v>0</v>
      </c>
      <c r="AF100" s="389">
        <f t="shared" ref="AF100:AF131" si="186">IF(G100="центр",N100,0)</f>
        <v>0</v>
      </c>
      <c r="AG100" s="367">
        <f t="shared" ref="AG100:AG131" si="187">IF(G100="центр",P100,0)</f>
        <v>0</v>
      </c>
      <c r="AH100" s="367">
        <f t="shared" si="117"/>
        <v>0</v>
      </c>
      <c r="AI100" s="367">
        <f t="shared" ref="AI100:AI131" si="188">IF(G100="спальн район",N100,0)</f>
        <v>46.51</v>
      </c>
      <c r="AJ100" s="367">
        <f t="shared" ref="AJ100:AJ131" si="189">IF(G100="спальн район",P100,0)</f>
        <v>3702196</v>
      </c>
      <c r="AK100" s="372">
        <f t="shared" si="118"/>
        <v>1</v>
      </c>
      <c r="AL100" s="394">
        <f t="shared" si="119"/>
        <v>0</v>
      </c>
      <c r="AM100" s="395">
        <f t="shared" si="120"/>
        <v>0</v>
      </c>
      <c r="AN100" s="395">
        <f t="shared" si="121"/>
        <v>0</v>
      </c>
      <c r="AO100" s="394">
        <f t="shared" si="122"/>
        <v>1</v>
      </c>
      <c r="AP100" s="395">
        <f t="shared" si="123"/>
        <v>46.51</v>
      </c>
      <c r="AQ100" s="395">
        <f t="shared" si="124"/>
        <v>3702196</v>
      </c>
      <c r="AR100" s="394">
        <f t="shared" si="125"/>
        <v>0</v>
      </c>
      <c r="AS100" s="366">
        <f t="shared" si="126"/>
        <v>0</v>
      </c>
      <c r="AT100" s="366">
        <f t="shared" si="127"/>
        <v>0</v>
      </c>
      <c r="AU100" s="394">
        <f t="shared" si="128"/>
        <v>0</v>
      </c>
      <c r="AV100" s="395">
        <f t="shared" si="129"/>
        <v>0</v>
      </c>
      <c r="AW100" s="395">
        <f t="shared" si="130"/>
        <v>0</v>
      </c>
      <c r="AX100" s="394">
        <f t="shared" si="131"/>
        <v>1</v>
      </c>
      <c r="AY100" s="366">
        <f t="shared" si="132"/>
        <v>46.51</v>
      </c>
      <c r="AZ100" s="366">
        <f t="shared" si="133"/>
        <v>3702196</v>
      </c>
      <c r="BA100" s="394">
        <f t="shared" si="134"/>
        <v>0</v>
      </c>
      <c r="BB100" s="366">
        <f t="shared" si="177"/>
        <v>0</v>
      </c>
      <c r="BC100" s="366">
        <f t="shared" si="178"/>
        <v>0</v>
      </c>
      <c r="BD100" s="394">
        <f t="shared" si="175"/>
        <v>0</v>
      </c>
      <c r="BE100" s="366">
        <f t="shared" si="180"/>
        <v>0</v>
      </c>
      <c r="BF100" s="366">
        <f t="shared" si="181"/>
        <v>0</v>
      </c>
      <c r="BG100" s="394">
        <f t="shared" si="135"/>
        <v>0</v>
      </c>
      <c r="BH100" s="366">
        <f t="shared" si="182"/>
        <v>0</v>
      </c>
      <c r="BI100" s="366">
        <f t="shared" si="183"/>
        <v>0</v>
      </c>
      <c r="BJ100" s="394">
        <f t="shared" si="136"/>
        <v>1</v>
      </c>
      <c r="BK100" s="366">
        <f t="shared" si="137"/>
        <v>46.51</v>
      </c>
      <c r="BL100" s="366">
        <f t="shared" si="138"/>
        <v>3702196</v>
      </c>
      <c r="BM100" s="394">
        <f t="shared" si="139"/>
        <v>0</v>
      </c>
      <c r="BN100" s="366">
        <f t="shared" si="140"/>
        <v>0</v>
      </c>
      <c r="BO100" s="366">
        <f t="shared" si="141"/>
        <v>0</v>
      </c>
      <c r="BP100" s="394">
        <f t="shared" si="142"/>
        <v>0</v>
      </c>
      <c r="BQ100" s="366">
        <f t="shared" si="143"/>
        <v>0</v>
      </c>
      <c r="BR100" s="366">
        <f t="shared" si="144"/>
        <v>0</v>
      </c>
      <c r="BS100" s="394">
        <f t="shared" si="145"/>
        <v>0</v>
      </c>
      <c r="BT100" s="366">
        <f t="shared" si="146"/>
        <v>0</v>
      </c>
      <c r="BU100" s="366">
        <f t="shared" si="147"/>
        <v>0</v>
      </c>
      <c r="BV100" s="394">
        <f t="shared" si="148"/>
        <v>0</v>
      </c>
      <c r="BW100" s="366">
        <f t="shared" si="149"/>
        <v>0</v>
      </c>
      <c r="BX100" s="366">
        <f t="shared" si="150"/>
        <v>0</v>
      </c>
      <c r="BY100" s="394">
        <f t="shared" si="151"/>
        <v>0</v>
      </c>
      <c r="BZ100" s="366">
        <f t="shared" si="152"/>
        <v>0</v>
      </c>
      <c r="CA100" s="366">
        <f t="shared" si="153"/>
        <v>0</v>
      </c>
      <c r="CB100" s="394">
        <f t="shared" si="154"/>
        <v>0</v>
      </c>
      <c r="CC100" s="366">
        <f t="shared" si="155"/>
        <v>0</v>
      </c>
      <c r="CD100" s="366">
        <f t="shared" si="156"/>
        <v>0</v>
      </c>
      <c r="CE100" s="394">
        <f t="shared" si="157"/>
        <v>0</v>
      </c>
      <c r="CF100" s="366">
        <f t="shared" si="158"/>
        <v>0</v>
      </c>
      <c r="CG100" s="366">
        <f t="shared" si="159"/>
        <v>0</v>
      </c>
      <c r="CH100" s="394">
        <f t="shared" si="160"/>
        <v>0</v>
      </c>
      <c r="CI100" s="366">
        <f t="shared" si="161"/>
        <v>0</v>
      </c>
      <c r="CJ100" s="366">
        <f t="shared" si="162"/>
        <v>0</v>
      </c>
      <c r="CK100" s="394">
        <f t="shared" si="163"/>
        <v>1</v>
      </c>
      <c r="CL100" s="366">
        <f t="shared" si="164"/>
        <v>46.51</v>
      </c>
      <c r="CM100" s="366">
        <f t="shared" si="165"/>
        <v>3702196</v>
      </c>
      <c r="CN100" s="394">
        <f t="shared" si="166"/>
        <v>0</v>
      </c>
      <c r="CO100" s="366">
        <f t="shared" si="167"/>
        <v>0</v>
      </c>
      <c r="CP100" s="366">
        <f t="shared" si="168"/>
        <v>0</v>
      </c>
      <c r="CQ100" s="394">
        <f t="shared" si="169"/>
        <v>0</v>
      </c>
      <c r="CR100" s="366">
        <f t="shared" si="170"/>
        <v>0</v>
      </c>
      <c r="CS100" s="366">
        <f t="shared" si="171"/>
        <v>0</v>
      </c>
      <c r="CT100" s="394">
        <f t="shared" si="172"/>
        <v>0</v>
      </c>
      <c r="CU100" s="366">
        <f t="shared" si="173"/>
        <v>0</v>
      </c>
      <c r="CV100" s="366">
        <f t="shared" si="174"/>
        <v>0</v>
      </c>
      <c r="CW100" s="429"/>
      <c r="CX100" s="429"/>
      <c r="CY100" s="429"/>
      <c r="CZ100" s="429"/>
      <c r="DA100" s="429"/>
      <c r="DB100" s="429"/>
      <c r="DC100" s="429"/>
      <c r="DD100" s="429"/>
      <c r="DE100" s="429"/>
      <c r="DF100" s="429"/>
      <c r="DG100" s="429"/>
      <c r="DH100" s="429"/>
      <c r="DI100" s="429"/>
      <c r="DJ100" s="429"/>
      <c r="DK100" s="429"/>
      <c r="DL100" s="429"/>
      <c r="DM100" s="429"/>
      <c r="DN100" s="429"/>
      <c r="DO100" s="429"/>
      <c r="DP100" s="429"/>
      <c r="DQ100" s="429"/>
      <c r="DR100" s="429"/>
      <c r="DS100" s="429"/>
      <c r="DT100" s="429"/>
      <c r="DU100" s="429"/>
      <c r="DV100" s="429"/>
      <c r="DW100" s="429"/>
      <c r="DX100" s="429"/>
      <c r="DY100" s="429"/>
      <c r="DZ100" s="429"/>
      <c r="EA100" s="429"/>
      <c r="EB100" s="429"/>
      <c r="EC100" s="429"/>
      <c r="ED100" s="429"/>
      <c r="EE100" s="429"/>
      <c r="EF100" s="429"/>
      <c r="EG100" s="429"/>
      <c r="EH100" s="429"/>
      <c r="EI100" s="429"/>
      <c r="EJ100" s="429"/>
      <c r="EK100" s="429"/>
      <c r="EL100" s="429"/>
      <c r="EM100" s="429"/>
      <c r="EN100" s="429"/>
      <c r="EO100" s="429"/>
      <c r="EP100" s="429"/>
      <c r="EQ100" s="429"/>
      <c r="ER100" s="429"/>
      <c r="ES100" s="429"/>
      <c r="ET100" s="429"/>
      <c r="EU100" s="429"/>
    </row>
    <row r="101" spans="1:151" x14ac:dyDescent="0.3">
      <c r="A101" s="161">
        <v>17</v>
      </c>
      <c r="B101" s="162" t="s">
        <v>13</v>
      </c>
      <c r="C101" s="2" t="s">
        <v>148</v>
      </c>
      <c r="D101" s="2" t="s">
        <v>147</v>
      </c>
      <c r="E101" s="8" t="s">
        <v>102</v>
      </c>
      <c r="F101" s="23" t="s">
        <v>408</v>
      </c>
      <c r="G101" s="8" t="s">
        <v>94</v>
      </c>
      <c r="H101" s="7" t="s">
        <v>345</v>
      </c>
      <c r="I101" s="10">
        <v>2020</v>
      </c>
      <c r="J101" s="6" t="s">
        <v>83</v>
      </c>
      <c r="K101" s="11"/>
      <c r="L101" s="12" t="s">
        <v>375</v>
      </c>
      <c r="M101" s="2" t="s">
        <v>392</v>
      </c>
      <c r="N101" s="10">
        <v>57.95</v>
      </c>
      <c r="O101" s="60">
        <f t="shared" si="185"/>
        <v>71800</v>
      </c>
      <c r="P101" s="355">
        <v>4160810</v>
      </c>
      <c r="Q101" s="394">
        <f t="shared" si="102"/>
        <v>0</v>
      </c>
      <c r="R101" s="395">
        <f t="shared" si="103"/>
        <v>0</v>
      </c>
      <c r="S101" s="395">
        <f t="shared" si="104"/>
        <v>0</v>
      </c>
      <c r="T101" s="394">
        <f t="shared" si="105"/>
        <v>1</v>
      </c>
      <c r="U101" s="395">
        <f t="shared" si="106"/>
        <v>57.95</v>
      </c>
      <c r="V101" s="395">
        <f t="shared" si="107"/>
        <v>4160810</v>
      </c>
      <c r="W101" s="394">
        <f t="shared" si="108"/>
        <v>0</v>
      </c>
      <c r="X101" s="396">
        <f t="shared" si="109"/>
        <v>0</v>
      </c>
      <c r="Y101" s="396">
        <f t="shared" si="110"/>
        <v>0</v>
      </c>
      <c r="Z101" s="394">
        <f t="shared" si="111"/>
        <v>0</v>
      </c>
      <c r="AA101" s="396">
        <f t="shared" si="112"/>
        <v>0</v>
      </c>
      <c r="AB101" s="396">
        <f t="shared" si="113"/>
        <v>0</v>
      </c>
      <c r="AC101" s="394">
        <f t="shared" si="114"/>
        <v>0</v>
      </c>
      <c r="AD101" s="396">
        <f t="shared" si="115"/>
        <v>0</v>
      </c>
      <c r="AE101" s="396">
        <f t="shared" si="116"/>
        <v>0</v>
      </c>
      <c r="AF101" s="389">
        <f t="shared" si="186"/>
        <v>0</v>
      </c>
      <c r="AG101" s="367">
        <f t="shared" si="187"/>
        <v>0</v>
      </c>
      <c r="AH101" s="367">
        <f t="shared" si="117"/>
        <v>0</v>
      </c>
      <c r="AI101" s="367">
        <f t="shared" si="188"/>
        <v>57.95</v>
      </c>
      <c r="AJ101" s="367">
        <f t="shared" si="189"/>
        <v>4160810</v>
      </c>
      <c r="AK101" s="372">
        <f t="shared" si="118"/>
        <v>1</v>
      </c>
      <c r="AL101" s="394">
        <f t="shared" si="119"/>
        <v>0</v>
      </c>
      <c r="AM101" s="395">
        <f t="shared" si="120"/>
        <v>0</v>
      </c>
      <c r="AN101" s="395">
        <f t="shared" si="121"/>
        <v>0</v>
      </c>
      <c r="AO101" s="394">
        <f t="shared" si="122"/>
        <v>1</v>
      </c>
      <c r="AP101" s="395">
        <f t="shared" si="123"/>
        <v>57.95</v>
      </c>
      <c r="AQ101" s="395">
        <f t="shared" si="124"/>
        <v>4160810</v>
      </c>
      <c r="AR101" s="394">
        <f t="shared" si="125"/>
        <v>0</v>
      </c>
      <c r="AS101" s="366">
        <f t="shared" si="126"/>
        <v>0</v>
      </c>
      <c r="AT101" s="366">
        <f t="shared" si="127"/>
        <v>0</v>
      </c>
      <c r="AU101" s="394">
        <f t="shared" si="128"/>
        <v>0</v>
      </c>
      <c r="AV101" s="395">
        <f t="shared" si="129"/>
        <v>0</v>
      </c>
      <c r="AW101" s="395">
        <f t="shared" si="130"/>
        <v>0</v>
      </c>
      <c r="AX101" s="394">
        <f t="shared" si="131"/>
        <v>1</v>
      </c>
      <c r="AY101" s="366">
        <f t="shared" si="132"/>
        <v>57.95</v>
      </c>
      <c r="AZ101" s="366">
        <f t="shared" si="133"/>
        <v>4160810</v>
      </c>
      <c r="BA101" s="394">
        <f t="shared" si="134"/>
        <v>0</v>
      </c>
      <c r="BB101" s="366">
        <f t="shared" si="177"/>
        <v>0</v>
      </c>
      <c r="BC101" s="366">
        <f t="shared" si="178"/>
        <v>0</v>
      </c>
      <c r="BD101" s="394">
        <f t="shared" si="175"/>
        <v>0</v>
      </c>
      <c r="BE101" s="366">
        <f t="shared" si="180"/>
        <v>0</v>
      </c>
      <c r="BF101" s="366">
        <f t="shared" si="181"/>
        <v>0</v>
      </c>
      <c r="BG101" s="394">
        <f t="shared" si="135"/>
        <v>0</v>
      </c>
      <c r="BH101" s="366">
        <f t="shared" si="182"/>
        <v>0</v>
      </c>
      <c r="BI101" s="366">
        <f t="shared" si="183"/>
        <v>0</v>
      </c>
      <c r="BJ101" s="394">
        <f t="shared" si="136"/>
        <v>1</v>
      </c>
      <c r="BK101" s="366">
        <f t="shared" si="137"/>
        <v>57.95</v>
      </c>
      <c r="BL101" s="366">
        <f t="shared" si="138"/>
        <v>4160810</v>
      </c>
      <c r="BM101" s="394">
        <f t="shared" si="139"/>
        <v>0</v>
      </c>
      <c r="BN101" s="366">
        <f t="shared" si="140"/>
        <v>0</v>
      </c>
      <c r="BO101" s="366">
        <f t="shared" si="141"/>
        <v>0</v>
      </c>
      <c r="BP101" s="394">
        <f t="shared" si="142"/>
        <v>0</v>
      </c>
      <c r="BQ101" s="366">
        <f t="shared" si="143"/>
        <v>0</v>
      </c>
      <c r="BR101" s="366">
        <f t="shared" si="144"/>
        <v>0</v>
      </c>
      <c r="BS101" s="394">
        <f t="shared" si="145"/>
        <v>0</v>
      </c>
      <c r="BT101" s="366">
        <f t="shared" si="146"/>
        <v>0</v>
      </c>
      <c r="BU101" s="366">
        <f t="shared" si="147"/>
        <v>0</v>
      </c>
      <c r="BV101" s="394">
        <f t="shared" si="148"/>
        <v>0</v>
      </c>
      <c r="BW101" s="366">
        <f t="shared" si="149"/>
        <v>0</v>
      </c>
      <c r="BX101" s="366">
        <f t="shared" si="150"/>
        <v>0</v>
      </c>
      <c r="BY101" s="394">
        <f t="shared" si="151"/>
        <v>0</v>
      </c>
      <c r="BZ101" s="366">
        <f t="shared" si="152"/>
        <v>0</v>
      </c>
      <c r="CA101" s="366">
        <f t="shared" si="153"/>
        <v>0</v>
      </c>
      <c r="CB101" s="394">
        <f t="shared" si="154"/>
        <v>0</v>
      </c>
      <c r="CC101" s="366">
        <f t="shared" si="155"/>
        <v>0</v>
      </c>
      <c r="CD101" s="366">
        <f t="shared" si="156"/>
        <v>0</v>
      </c>
      <c r="CE101" s="394">
        <f t="shared" si="157"/>
        <v>0</v>
      </c>
      <c r="CF101" s="366">
        <f t="shared" si="158"/>
        <v>0</v>
      </c>
      <c r="CG101" s="366">
        <f t="shared" si="159"/>
        <v>0</v>
      </c>
      <c r="CH101" s="394">
        <f t="shared" si="160"/>
        <v>0</v>
      </c>
      <c r="CI101" s="366">
        <f t="shared" si="161"/>
        <v>0</v>
      </c>
      <c r="CJ101" s="366">
        <f t="shared" si="162"/>
        <v>0</v>
      </c>
      <c r="CK101" s="394">
        <f t="shared" si="163"/>
        <v>1</v>
      </c>
      <c r="CL101" s="366">
        <f t="shared" si="164"/>
        <v>57.95</v>
      </c>
      <c r="CM101" s="366">
        <f t="shared" si="165"/>
        <v>4160810</v>
      </c>
      <c r="CN101" s="394">
        <f t="shared" si="166"/>
        <v>0</v>
      </c>
      <c r="CO101" s="366">
        <f t="shared" si="167"/>
        <v>0</v>
      </c>
      <c r="CP101" s="366">
        <f t="shared" si="168"/>
        <v>0</v>
      </c>
      <c r="CQ101" s="394">
        <f t="shared" si="169"/>
        <v>0</v>
      </c>
      <c r="CR101" s="366">
        <f t="shared" si="170"/>
        <v>0</v>
      </c>
      <c r="CS101" s="366">
        <f t="shared" si="171"/>
        <v>0</v>
      </c>
      <c r="CT101" s="394">
        <f t="shared" si="172"/>
        <v>0</v>
      </c>
      <c r="CU101" s="366">
        <f t="shared" si="173"/>
        <v>0</v>
      </c>
      <c r="CV101" s="366">
        <f t="shared" si="174"/>
        <v>0</v>
      </c>
      <c r="CW101" s="429"/>
      <c r="CX101" s="429"/>
      <c r="CY101" s="429"/>
      <c r="CZ101" s="429"/>
      <c r="DA101" s="429"/>
      <c r="DB101" s="429"/>
      <c r="DC101" s="429"/>
      <c r="DD101" s="429"/>
      <c r="DE101" s="429"/>
      <c r="DF101" s="429"/>
      <c r="DG101" s="429"/>
      <c r="DH101" s="429"/>
      <c r="DI101" s="429"/>
      <c r="DJ101" s="429"/>
      <c r="DK101" s="429"/>
      <c r="DL101" s="429"/>
      <c r="DM101" s="429"/>
      <c r="DN101" s="429"/>
      <c r="DO101" s="429"/>
      <c r="DP101" s="429"/>
      <c r="DQ101" s="429"/>
      <c r="DR101" s="429"/>
      <c r="DS101" s="429"/>
      <c r="DT101" s="429"/>
      <c r="DU101" s="429"/>
      <c r="DV101" s="429"/>
      <c r="DW101" s="429"/>
      <c r="DX101" s="429"/>
      <c r="DY101" s="429"/>
      <c r="DZ101" s="429"/>
      <c r="EA101" s="429"/>
      <c r="EB101" s="429"/>
      <c r="EC101" s="429"/>
      <c r="ED101" s="429"/>
      <c r="EE101" s="429"/>
      <c r="EF101" s="429"/>
      <c r="EG101" s="429"/>
      <c r="EH101" s="429"/>
      <c r="EI101" s="429"/>
      <c r="EJ101" s="429"/>
      <c r="EK101" s="429"/>
      <c r="EL101" s="429"/>
      <c r="EM101" s="429"/>
      <c r="EN101" s="429"/>
      <c r="EO101" s="429"/>
      <c r="EP101" s="429"/>
      <c r="EQ101" s="429"/>
      <c r="ER101" s="429"/>
      <c r="ES101" s="429"/>
      <c r="ET101" s="429"/>
      <c r="EU101" s="429"/>
    </row>
    <row r="102" spans="1:151" x14ac:dyDescent="0.3">
      <c r="A102" s="161">
        <v>18</v>
      </c>
      <c r="B102" s="162" t="s">
        <v>13</v>
      </c>
      <c r="C102" s="2" t="s">
        <v>148</v>
      </c>
      <c r="D102" s="2" t="s">
        <v>147</v>
      </c>
      <c r="E102" s="8" t="s">
        <v>102</v>
      </c>
      <c r="F102" s="23" t="s">
        <v>408</v>
      </c>
      <c r="G102" s="8" t="s">
        <v>94</v>
      </c>
      <c r="H102" s="7" t="s">
        <v>345</v>
      </c>
      <c r="I102" s="10">
        <v>2020</v>
      </c>
      <c r="J102" s="6" t="s">
        <v>83</v>
      </c>
      <c r="K102" s="11"/>
      <c r="L102" s="12" t="s">
        <v>375</v>
      </c>
      <c r="M102" s="2" t="s">
        <v>392</v>
      </c>
      <c r="N102" s="10">
        <v>79.040000000000006</v>
      </c>
      <c r="O102" s="60">
        <f t="shared" si="185"/>
        <v>63199.999999999993</v>
      </c>
      <c r="P102" s="355">
        <v>4995328</v>
      </c>
      <c r="Q102" s="394">
        <f t="shared" si="102"/>
        <v>0</v>
      </c>
      <c r="R102" s="395">
        <f t="shared" si="103"/>
        <v>0</v>
      </c>
      <c r="S102" s="395">
        <f t="shared" si="104"/>
        <v>0</v>
      </c>
      <c r="T102" s="394">
        <f t="shared" si="105"/>
        <v>1</v>
      </c>
      <c r="U102" s="395">
        <f t="shared" si="106"/>
        <v>79.040000000000006</v>
      </c>
      <c r="V102" s="395">
        <f t="shared" si="107"/>
        <v>4995328</v>
      </c>
      <c r="W102" s="394">
        <f t="shared" si="108"/>
        <v>0</v>
      </c>
      <c r="X102" s="396">
        <f t="shared" si="109"/>
        <v>0</v>
      </c>
      <c r="Y102" s="396">
        <f t="shared" si="110"/>
        <v>0</v>
      </c>
      <c r="Z102" s="394">
        <f t="shared" si="111"/>
        <v>0</v>
      </c>
      <c r="AA102" s="396">
        <f t="shared" si="112"/>
        <v>0</v>
      </c>
      <c r="AB102" s="396">
        <f t="shared" si="113"/>
        <v>0</v>
      </c>
      <c r="AC102" s="394">
        <f t="shared" si="114"/>
        <v>0</v>
      </c>
      <c r="AD102" s="396">
        <f t="shared" si="115"/>
        <v>0</v>
      </c>
      <c r="AE102" s="396">
        <f t="shared" si="116"/>
        <v>0</v>
      </c>
      <c r="AF102" s="389">
        <f t="shared" si="186"/>
        <v>0</v>
      </c>
      <c r="AG102" s="367">
        <f t="shared" si="187"/>
        <v>0</v>
      </c>
      <c r="AH102" s="367">
        <f t="shared" si="117"/>
        <v>0</v>
      </c>
      <c r="AI102" s="367">
        <f t="shared" si="188"/>
        <v>79.040000000000006</v>
      </c>
      <c r="AJ102" s="367">
        <f t="shared" si="189"/>
        <v>4995328</v>
      </c>
      <c r="AK102" s="372">
        <f t="shared" si="118"/>
        <v>1</v>
      </c>
      <c r="AL102" s="394">
        <f t="shared" si="119"/>
        <v>0</v>
      </c>
      <c r="AM102" s="395">
        <f t="shared" si="120"/>
        <v>0</v>
      </c>
      <c r="AN102" s="395">
        <f t="shared" si="121"/>
        <v>0</v>
      </c>
      <c r="AO102" s="394">
        <f t="shared" si="122"/>
        <v>1</v>
      </c>
      <c r="AP102" s="395">
        <f t="shared" si="123"/>
        <v>79.040000000000006</v>
      </c>
      <c r="AQ102" s="395">
        <f t="shared" si="124"/>
        <v>4995328</v>
      </c>
      <c r="AR102" s="394">
        <f t="shared" si="125"/>
        <v>0</v>
      </c>
      <c r="AS102" s="366">
        <f t="shared" si="126"/>
        <v>0</v>
      </c>
      <c r="AT102" s="366">
        <f t="shared" si="127"/>
        <v>0</v>
      </c>
      <c r="AU102" s="394">
        <f t="shared" si="128"/>
        <v>0</v>
      </c>
      <c r="AV102" s="395">
        <f t="shared" si="129"/>
        <v>0</v>
      </c>
      <c r="AW102" s="395">
        <f t="shared" si="130"/>
        <v>0</v>
      </c>
      <c r="AX102" s="394">
        <f t="shared" si="131"/>
        <v>1</v>
      </c>
      <c r="AY102" s="366">
        <f t="shared" si="132"/>
        <v>79.040000000000006</v>
      </c>
      <c r="AZ102" s="366">
        <f t="shared" si="133"/>
        <v>4995328</v>
      </c>
      <c r="BA102" s="394">
        <f t="shared" si="134"/>
        <v>0</v>
      </c>
      <c r="BB102" s="366">
        <f t="shared" si="177"/>
        <v>0</v>
      </c>
      <c r="BC102" s="366">
        <f t="shared" si="178"/>
        <v>0</v>
      </c>
      <c r="BD102" s="394">
        <f t="shared" si="175"/>
        <v>0</v>
      </c>
      <c r="BE102" s="366">
        <f t="shared" si="180"/>
        <v>0</v>
      </c>
      <c r="BF102" s="366">
        <f t="shared" si="181"/>
        <v>0</v>
      </c>
      <c r="BG102" s="394">
        <f t="shared" si="135"/>
        <v>0</v>
      </c>
      <c r="BH102" s="366">
        <f t="shared" si="182"/>
        <v>0</v>
      </c>
      <c r="BI102" s="366">
        <f t="shared" si="183"/>
        <v>0</v>
      </c>
      <c r="BJ102" s="394">
        <f t="shared" si="136"/>
        <v>1</v>
      </c>
      <c r="BK102" s="366">
        <f t="shared" si="137"/>
        <v>79.040000000000006</v>
      </c>
      <c r="BL102" s="366">
        <f t="shared" si="138"/>
        <v>4995328</v>
      </c>
      <c r="BM102" s="394">
        <f t="shared" si="139"/>
        <v>0</v>
      </c>
      <c r="BN102" s="366">
        <f t="shared" si="140"/>
        <v>0</v>
      </c>
      <c r="BO102" s="366">
        <f t="shared" si="141"/>
        <v>0</v>
      </c>
      <c r="BP102" s="394">
        <f t="shared" si="142"/>
        <v>0</v>
      </c>
      <c r="BQ102" s="366">
        <f t="shared" si="143"/>
        <v>0</v>
      </c>
      <c r="BR102" s="366">
        <f t="shared" si="144"/>
        <v>0</v>
      </c>
      <c r="BS102" s="394">
        <f t="shared" si="145"/>
        <v>0</v>
      </c>
      <c r="BT102" s="366">
        <f t="shared" si="146"/>
        <v>0</v>
      </c>
      <c r="BU102" s="366">
        <f t="shared" si="147"/>
        <v>0</v>
      </c>
      <c r="BV102" s="394">
        <f t="shared" si="148"/>
        <v>0</v>
      </c>
      <c r="BW102" s="366">
        <f t="shared" si="149"/>
        <v>0</v>
      </c>
      <c r="BX102" s="366">
        <f t="shared" si="150"/>
        <v>0</v>
      </c>
      <c r="BY102" s="394">
        <f t="shared" si="151"/>
        <v>0</v>
      </c>
      <c r="BZ102" s="366">
        <f t="shared" si="152"/>
        <v>0</v>
      </c>
      <c r="CA102" s="366">
        <f t="shared" si="153"/>
        <v>0</v>
      </c>
      <c r="CB102" s="394">
        <f t="shared" si="154"/>
        <v>0</v>
      </c>
      <c r="CC102" s="366">
        <f t="shared" si="155"/>
        <v>0</v>
      </c>
      <c r="CD102" s="366">
        <f t="shared" si="156"/>
        <v>0</v>
      </c>
      <c r="CE102" s="394">
        <f t="shared" si="157"/>
        <v>0</v>
      </c>
      <c r="CF102" s="366">
        <f t="shared" si="158"/>
        <v>0</v>
      </c>
      <c r="CG102" s="366">
        <f t="shared" si="159"/>
        <v>0</v>
      </c>
      <c r="CH102" s="394">
        <f t="shared" si="160"/>
        <v>0</v>
      </c>
      <c r="CI102" s="366">
        <f t="shared" si="161"/>
        <v>0</v>
      </c>
      <c r="CJ102" s="366">
        <f t="shared" si="162"/>
        <v>0</v>
      </c>
      <c r="CK102" s="394">
        <f t="shared" si="163"/>
        <v>1</v>
      </c>
      <c r="CL102" s="366">
        <f t="shared" si="164"/>
        <v>79.040000000000006</v>
      </c>
      <c r="CM102" s="366">
        <f t="shared" si="165"/>
        <v>4995328</v>
      </c>
      <c r="CN102" s="394">
        <f t="shared" si="166"/>
        <v>0</v>
      </c>
      <c r="CO102" s="366">
        <f t="shared" si="167"/>
        <v>0</v>
      </c>
      <c r="CP102" s="366">
        <f t="shared" si="168"/>
        <v>0</v>
      </c>
      <c r="CQ102" s="394">
        <f t="shared" si="169"/>
        <v>0</v>
      </c>
      <c r="CR102" s="366">
        <f t="shared" si="170"/>
        <v>0</v>
      </c>
      <c r="CS102" s="366">
        <f t="shared" si="171"/>
        <v>0</v>
      </c>
      <c r="CT102" s="394">
        <f t="shared" si="172"/>
        <v>0</v>
      </c>
      <c r="CU102" s="366">
        <f t="shared" si="173"/>
        <v>0</v>
      </c>
      <c r="CV102" s="366">
        <f t="shared" si="174"/>
        <v>0</v>
      </c>
      <c r="CW102" s="429"/>
      <c r="CX102" s="429"/>
      <c r="CY102" s="429"/>
      <c r="CZ102" s="429"/>
      <c r="DA102" s="429"/>
      <c r="DB102" s="429"/>
      <c r="DC102" s="429"/>
      <c r="DD102" s="429"/>
      <c r="DE102" s="429"/>
      <c r="DF102" s="429"/>
      <c r="DG102" s="429"/>
      <c r="DH102" s="429"/>
      <c r="DI102" s="429"/>
      <c r="DJ102" s="429"/>
      <c r="DK102" s="429"/>
      <c r="DL102" s="429"/>
      <c r="DM102" s="429"/>
      <c r="DN102" s="429"/>
      <c r="DO102" s="429"/>
      <c r="DP102" s="429"/>
      <c r="DQ102" s="429"/>
      <c r="DR102" s="429"/>
      <c r="DS102" s="429"/>
      <c r="DT102" s="429"/>
      <c r="DU102" s="429"/>
      <c r="DV102" s="429"/>
      <c r="DW102" s="429"/>
      <c r="DX102" s="429"/>
      <c r="DY102" s="429"/>
      <c r="DZ102" s="429"/>
      <c r="EA102" s="429"/>
      <c r="EB102" s="429"/>
      <c r="EC102" s="429"/>
      <c r="ED102" s="429"/>
      <c r="EE102" s="429"/>
      <c r="EF102" s="429"/>
      <c r="EG102" s="429"/>
      <c r="EH102" s="429"/>
      <c r="EI102" s="429"/>
      <c r="EJ102" s="429"/>
      <c r="EK102" s="429"/>
      <c r="EL102" s="429"/>
      <c r="EM102" s="429"/>
      <c r="EN102" s="429"/>
      <c r="EO102" s="429"/>
      <c r="EP102" s="429"/>
      <c r="EQ102" s="429"/>
      <c r="ER102" s="429"/>
      <c r="ES102" s="429"/>
      <c r="ET102" s="429"/>
      <c r="EU102" s="429"/>
    </row>
    <row r="103" spans="1:151" x14ac:dyDescent="0.3">
      <c r="A103" s="161">
        <v>19</v>
      </c>
      <c r="B103" s="162" t="s">
        <v>13</v>
      </c>
      <c r="C103" s="2" t="s">
        <v>148</v>
      </c>
      <c r="D103" s="2" t="s">
        <v>147</v>
      </c>
      <c r="E103" s="8" t="s">
        <v>102</v>
      </c>
      <c r="F103" s="23" t="s">
        <v>408</v>
      </c>
      <c r="G103" s="8" t="s">
        <v>94</v>
      </c>
      <c r="H103" s="7" t="s">
        <v>345</v>
      </c>
      <c r="I103" s="10">
        <v>2020</v>
      </c>
      <c r="J103" s="6" t="s">
        <v>83</v>
      </c>
      <c r="K103" s="11"/>
      <c r="L103" s="12" t="s">
        <v>375</v>
      </c>
      <c r="M103" s="2" t="s">
        <v>392</v>
      </c>
      <c r="N103" s="10">
        <v>49.5</v>
      </c>
      <c r="O103" s="60">
        <f t="shared" si="185"/>
        <v>65000</v>
      </c>
      <c r="P103" s="355">
        <v>3217500</v>
      </c>
      <c r="Q103" s="394">
        <f t="shared" si="102"/>
        <v>0</v>
      </c>
      <c r="R103" s="395">
        <f t="shared" si="103"/>
        <v>0</v>
      </c>
      <c r="S103" s="395">
        <f t="shared" si="104"/>
        <v>0</v>
      </c>
      <c r="T103" s="394">
        <f t="shared" si="105"/>
        <v>1</v>
      </c>
      <c r="U103" s="395">
        <f t="shared" si="106"/>
        <v>49.5</v>
      </c>
      <c r="V103" s="395">
        <f t="shared" si="107"/>
        <v>3217500</v>
      </c>
      <c r="W103" s="394">
        <f t="shared" si="108"/>
        <v>0</v>
      </c>
      <c r="X103" s="396">
        <f t="shared" si="109"/>
        <v>0</v>
      </c>
      <c r="Y103" s="396">
        <f t="shared" si="110"/>
        <v>0</v>
      </c>
      <c r="Z103" s="394">
        <f t="shared" si="111"/>
        <v>0</v>
      </c>
      <c r="AA103" s="396">
        <f t="shared" si="112"/>
        <v>0</v>
      </c>
      <c r="AB103" s="396">
        <f t="shared" si="113"/>
        <v>0</v>
      </c>
      <c r="AC103" s="394">
        <f t="shared" si="114"/>
        <v>0</v>
      </c>
      <c r="AD103" s="396">
        <f t="shared" si="115"/>
        <v>0</v>
      </c>
      <c r="AE103" s="396">
        <f t="shared" si="116"/>
        <v>0</v>
      </c>
      <c r="AF103" s="389">
        <f t="shared" si="186"/>
        <v>0</v>
      </c>
      <c r="AG103" s="367">
        <f t="shared" si="187"/>
        <v>0</v>
      </c>
      <c r="AH103" s="367">
        <f t="shared" si="117"/>
        <v>0</v>
      </c>
      <c r="AI103" s="367">
        <f t="shared" si="188"/>
        <v>49.5</v>
      </c>
      <c r="AJ103" s="367">
        <f t="shared" si="189"/>
        <v>3217500</v>
      </c>
      <c r="AK103" s="372">
        <f t="shared" si="118"/>
        <v>1</v>
      </c>
      <c r="AL103" s="394">
        <f t="shared" si="119"/>
        <v>0</v>
      </c>
      <c r="AM103" s="395">
        <f t="shared" si="120"/>
        <v>0</v>
      </c>
      <c r="AN103" s="395">
        <f t="shared" si="121"/>
        <v>0</v>
      </c>
      <c r="AO103" s="394">
        <f t="shared" si="122"/>
        <v>1</v>
      </c>
      <c r="AP103" s="395">
        <f t="shared" si="123"/>
        <v>49.5</v>
      </c>
      <c r="AQ103" s="395">
        <f t="shared" si="124"/>
        <v>3217500</v>
      </c>
      <c r="AR103" s="394">
        <f t="shared" si="125"/>
        <v>0</v>
      </c>
      <c r="AS103" s="366">
        <f t="shared" si="126"/>
        <v>0</v>
      </c>
      <c r="AT103" s="366">
        <f t="shared" si="127"/>
        <v>0</v>
      </c>
      <c r="AU103" s="394">
        <f t="shared" si="128"/>
        <v>0</v>
      </c>
      <c r="AV103" s="395">
        <f t="shared" si="129"/>
        <v>0</v>
      </c>
      <c r="AW103" s="395">
        <f t="shared" si="130"/>
        <v>0</v>
      </c>
      <c r="AX103" s="394">
        <f t="shared" si="131"/>
        <v>1</v>
      </c>
      <c r="AY103" s="366">
        <f t="shared" si="132"/>
        <v>49.5</v>
      </c>
      <c r="AZ103" s="366">
        <f t="shared" si="133"/>
        <v>3217500</v>
      </c>
      <c r="BA103" s="394">
        <f t="shared" si="134"/>
        <v>0</v>
      </c>
      <c r="BB103" s="366">
        <f t="shared" si="177"/>
        <v>0</v>
      </c>
      <c r="BC103" s="366">
        <f t="shared" si="178"/>
        <v>0</v>
      </c>
      <c r="BD103" s="394">
        <f t="shared" si="175"/>
        <v>0</v>
      </c>
      <c r="BE103" s="366">
        <f t="shared" si="180"/>
        <v>0</v>
      </c>
      <c r="BF103" s="366">
        <f t="shared" si="181"/>
        <v>0</v>
      </c>
      <c r="BG103" s="394">
        <f t="shared" si="135"/>
        <v>0</v>
      </c>
      <c r="BH103" s="366">
        <f t="shared" si="182"/>
        <v>0</v>
      </c>
      <c r="BI103" s="366">
        <f t="shared" si="183"/>
        <v>0</v>
      </c>
      <c r="BJ103" s="394">
        <f t="shared" si="136"/>
        <v>1</v>
      </c>
      <c r="BK103" s="366">
        <f t="shared" si="137"/>
        <v>49.5</v>
      </c>
      <c r="BL103" s="366">
        <f t="shared" si="138"/>
        <v>3217500</v>
      </c>
      <c r="BM103" s="394">
        <f t="shared" si="139"/>
        <v>0</v>
      </c>
      <c r="BN103" s="366">
        <f t="shared" si="140"/>
        <v>0</v>
      </c>
      <c r="BO103" s="366">
        <f t="shared" si="141"/>
        <v>0</v>
      </c>
      <c r="BP103" s="394">
        <f t="shared" si="142"/>
        <v>0</v>
      </c>
      <c r="BQ103" s="366">
        <f t="shared" si="143"/>
        <v>0</v>
      </c>
      <c r="BR103" s="366">
        <f t="shared" si="144"/>
        <v>0</v>
      </c>
      <c r="BS103" s="394">
        <f t="shared" si="145"/>
        <v>0</v>
      </c>
      <c r="BT103" s="366">
        <f t="shared" si="146"/>
        <v>0</v>
      </c>
      <c r="BU103" s="366">
        <f t="shared" si="147"/>
        <v>0</v>
      </c>
      <c r="BV103" s="394">
        <f t="shared" si="148"/>
        <v>0</v>
      </c>
      <c r="BW103" s="366">
        <f t="shared" si="149"/>
        <v>0</v>
      </c>
      <c r="BX103" s="366">
        <f t="shared" si="150"/>
        <v>0</v>
      </c>
      <c r="BY103" s="394">
        <f t="shared" si="151"/>
        <v>0</v>
      </c>
      <c r="BZ103" s="366">
        <f t="shared" si="152"/>
        <v>0</v>
      </c>
      <c r="CA103" s="366">
        <f t="shared" si="153"/>
        <v>0</v>
      </c>
      <c r="CB103" s="394">
        <f t="shared" si="154"/>
        <v>0</v>
      </c>
      <c r="CC103" s="366">
        <f t="shared" si="155"/>
        <v>0</v>
      </c>
      <c r="CD103" s="366">
        <f t="shared" si="156"/>
        <v>0</v>
      </c>
      <c r="CE103" s="394">
        <f t="shared" si="157"/>
        <v>0</v>
      </c>
      <c r="CF103" s="366">
        <f t="shared" si="158"/>
        <v>0</v>
      </c>
      <c r="CG103" s="366">
        <f t="shared" si="159"/>
        <v>0</v>
      </c>
      <c r="CH103" s="394">
        <f t="shared" si="160"/>
        <v>0</v>
      </c>
      <c r="CI103" s="366">
        <f t="shared" si="161"/>
        <v>0</v>
      </c>
      <c r="CJ103" s="366">
        <f t="shared" si="162"/>
        <v>0</v>
      </c>
      <c r="CK103" s="394">
        <f t="shared" si="163"/>
        <v>1</v>
      </c>
      <c r="CL103" s="366">
        <f t="shared" si="164"/>
        <v>49.5</v>
      </c>
      <c r="CM103" s="366">
        <f t="shared" si="165"/>
        <v>3217500</v>
      </c>
      <c r="CN103" s="394">
        <f t="shared" si="166"/>
        <v>0</v>
      </c>
      <c r="CO103" s="366">
        <f t="shared" si="167"/>
        <v>0</v>
      </c>
      <c r="CP103" s="366">
        <f t="shared" si="168"/>
        <v>0</v>
      </c>
      <c r="CQ103" s="394">
        <f t="shared" si="169"/>
        <v>0</v>
      </c>
      <c r="CR103" s="366">
        <f t="shared" si="170"/>
        <v>0</v>
      </c>
      <c r="CS103" s="366">
        <f t="shared" si="171"/>
        <v>0</v>
      </c>
      <c r="CT103" s="394">
        <f t="shared" si="172"/>
        <v>0</v>
      </c>
      <c r="CU103" s="366">
        <f t="shared" si="173"/>
        <v>0</v>
      </c>
      <c r="CV103" s="366">
        <f t="shared" si="174"/>
        <v>0</v>
      </c>
      <c r="CW103" s="429"/>
      <c r="CX103" s="429"/>
      <c r="CY103" s="429"/>
      <c r="CZ103" s="429"/>
      <c r="DA103" s="429"/>
      <c r="DB103" s="429"/>
      <c r="DC103" s="429"/>
      <c r="DD103" s="429"/>
      <c r="DE103" s="429"/>
      <c r="DF103" s="429"/>
      <c r="DG103" s="429"/>
      <c r="DH103" s="429"/>
      <c r="DI103" s="429"/>
      <c r="DJ103" s="429"/>
      <c r="DK103" s="429"/>
      <c r="DL103" s="429"/>
      <c r="DM103" s="429"/>
      <c r="DN103" s="429"/>
      <c r="DO103" s="429"/>
      <c r="DP103" s="429"/>
      <c r="DQ103" s="429"/>
      <c r="DR103" s="429"/>
      <c r="DS103" s="429"/>
      <c r="DT103" s="429"/>
      <c r="DU103" s="429"/>
      <c r="DV103" s="429"/>
      <c r="DW103" s="429"/>
      <c r="DX103" s="429"/>
      <c r="DY103" s="429"/>
      <c r="DZ103" s="429"/>
      <c r="EA103" s="429"/>
      <c r="EB103" s="429"/>
      <c r="EC103" s="429"/>
      <c r="ED103" s="429"/>
      <c r="EE103" s="429"/>
      <c r="EF103" s="429"/>
      <c r="EG103" s="429"/>
      <c r="EH103" s="429"/>
      <c r="EI103" s="429"/>
      <c r="EJ103" s="429"/>
      <c r="EK103" s="429"/>
      <c r="EL103" s="429"/>
      <c r="EM103" s="429"/>
      <c r="EN103" s="429"/>
      <c r="EO103" s="429"/>
      <c r="EP103" s="429"/>
      <c r="EQ103" s="429"/>
      <c r="ER103" s="429"/>
      <c r="ES103" s="429"/>
      <c r="ET103" s="429"/>
      <c r="EU103" s="429"/>
    </row>
    <row r="104" spans="1:151" x14ac:dyDescent="0.3">
      <c r="A104" s="161">
        <v>20</v>
      </c>
      <c r="B104" s="162" t="s">
        <v>13</v>
      </c>
      <c r="C104" s="2" t="s">
        <v>148</v>
      </c>
      <c r="D104" s="2" t="s">
        <v>147</v>
      </c>
      <c r="E104" s="8" t="s">
        <v>102</v>
      </c>
      <c r="F104" s="23" t="s">
        <v>408</v>
      </c>
      <c r="G104" s="8" t="s">
        <v>94</v>
      </c>
      <c r="H104" s="7" t="s">
        <v>345</v>
      </c>
      <c r="I104" s="10">
        <v>2020</v>
      </c>
      <c r="J104" s="6" t="s">
        <v>83</v>
      </c>
      <c r="K104" s="11"/>
      <c r="L104" s="12" t="s">
        <v>375</v>
      </c>
      <c r="M104" s="2" t="s">
        <v>392</v>
      </c>
      <c r="N104" s="10">
        <v>58</v>
      </c>
      <c r="O104" s="60">
        <f t="shared" si="185"/>
        <v>65000</v>
      </c>
      <c r="P104" s="355">
        <v>3770000</v>
      </c>
      <c r="Q104" s="394">
        <f t="shared" si="102"/>
        <v>0</v>
      </c>
      <c r="R104" s="395">
        <f t="shared" si="103"/>
        <v>0</v>
      </c>
      <c r="S104" s="395">
        <f t="shared" si="104"/>
        <v>0</v>
      </c>
      <c r="T104" s="394">
        <f t="shared" si="105"/>
        <v>1</v>
      </c>
      <c r="U104" s="395">
        <f t="shared" si="106"/>
        <v>58</v>
      </c>
      <c r="V104" s="395">
        <f t="shared" si="107"/>
        <v>3770000</v>
      </c>
      <c r="W104" s="394">
        <f t="shared" si="108"/>
        <v>0</v>
      </c>
      <c r="X104" s="396">
        <f t="shared" si="109"/>
        <v>0</v>
      </c>
      <c r="Y104" s="396">
        <f t="shared" si="110"/>
        <v>0</v>
      </c>
      <c r="Z104" s="394">
        <f t="shared" si="111"/>
        <v>0</v>
      </c>
      <c r="AA104" s="396">
        <f t="shared" si="112"/>
        <v>0</v>
      </c>
      <c r="AB104" s="396">
        <f t="shared" si="113"/>
        <v>0</v>
      </c>
      <c r="AC104" s="394">
        <f t="shared" si="114"/>
        <v>0</v>
      </c>
      <c r="AD104" s="396">
        <f t="shared" si="115"/>
        <v>0</v>
      </c>
      <c r="AE104" s="396">
        <f t="shared" si="116"/>
        <v>0</v>
      </c>
      <c r="AF104" s="389">
        <f t="shared" si="186"/>
        <v>0</v>
      </c>
      <c r="AG104" s="367">
        <f t="shared" si="187"/>
        <v>0</v>
      </c>
      <c r="AH104" s="367">
        <f t="shared" si="117"/>
        <v>0</v>
      </c>
      <c r="AI104" s="367">
        <f t="shared" si="188"/>
        <v>58</v>
      </c>
      <c r="AJ104" s="367">
        <f t="shared" si="189"/>
        <v>3770000</v>
      </c>
      <c r="AK104" s="372">
        <f t="shared" si="118"/>
        <v>1</v>
      </c>
      <c r="AL104" s="394">
        <f t="shared" si="119"/>
        <v>0</v>
      </c>
      <c r="AM104" s="395">
        <f t="shared" si="120"/>
        <v>0</v>
      </c>
      <c r="AN104" s="395">
        <f t="shared" si="121"/>
        <v>0</v>
      </c>
      <c r="AO104" s="394">
        <f t="shared" si="122"/>
        <v>1</v>
      </c>
      <c r="AP104" s="395">
        <f t="shared" si="123"/>
        <v>58</v>
      </c>
      <c r="AQ104" s="395">
        <f t="shared" si="124"/>
        <v>3770000</v>
      </c>
      <c r="AR104" s="394">
        <f t="shared" si="125"/>
        <v>0</v>
      </c>
      <c r="AS104" s="366">
        <f t="shared" si="126"/>
        <v>0</v>
      </c>
      <c r="AT104" s="366">
        <f t="shared" si="127"/>
        <v>0</v>
      </c>
      <c r="AU104" s="394">
        <f t="shared" si="128"/>
        <v>0</v>
      </c>
      <c r="AV104" s="395">
        <f t="shared" si="129"/>
        <v>0</v>
      </c>
      <c r="AW104" s="395">
        <f t="shared" si="130"/>
        <v>0</v>
      </c>
      <c r="AX104" s="394">
        <f t="shared" si="131"/>
        <v>1</v>
      </c>
      <c r="AY104" s="366">
        <f t="shared" si="132"/>
        <v>58</v>
      </c>
      <c r="AZ104" s="366">
        <f t="shared" si="133"/>
        <v>3770000</v>
      </c>
      <c r="BA104" s="394">
        <f t="shared" si="134"/>
        <v>0</v>
      </c>
      <c r="BB104" s="366">
        <f t="shared" si="177"/>
        <v>0</v>
      </c>
      <c r="BC104" s="366">
        <f t="shared" si="178"/>
        <v>0</v>
      </c>
      <c r="BD104" s="394">
        <f t="shared" si="175"/>
        <v>0</v>
      </c>
      <c r="BE104" s="366">
        <f t="shared" si="180"/>
        <v>0</v>
      </c>
      <c r="BF104" s="366">
        <f t="shared" si="181"/>
        <v>0</v>
      </c>
      <c r="BG104" s="394">
        <f t="shared" si="135"/>
        <v>0</v>
      </c>
      <c r="BH104" s="366">
        <f t="shared" si="182"/>
        <v>0</v>
      </c>
      <c r="BI104" s="366">
        <f t="shared" si="183"/>
        <v>0</v>
      </c>
      <c r="BJ104" s="394">
        <f t="shared" si="136"/>
        <v>1</v>
      </c>
      <c r="BK104" s="366">
        <f t="shared" si="137"/>
        <v>58</v>
      </c>
      <c r="BL104" s="366">
        <f t="shared" si="138"/>
        <v>3770000</v>
      </c>
      <c r="BM104" s="394">
        <f t="shared" si="139"/>
        <v>0</v>
      </c>
      <c r="BN104" s="366">
        <f t="shared" si="140"/>
        <v>0</v>
      </c>
      <c r="BO104" s="366">
        <f t="shared" si="141"/>
        <v>0</v>
      </c>
      <c r="BP104" s="394">
        <f t="shared" si="142"/>
        <v>0</v>
      </c>
      <c r="BQ104" s="366">
        <f t="shared" si="143"/>
        <v>0</v>
      </c>
      <c r="BR104" s="366">
        <f t="shared" si="144"/>
        <v>0</v>
      </c>
      <c r="BS104" s="394">
        <f t="shared" si="145"/>
        <v>0</v>
      </c>
      <c r="BT104" s="366">
        <f t="shared" si="146"/>
        <v>0</v>
      </c>
      <c r="BU104" s="366">
        <f t="shared" si="147"/>
        <v>0</v>
      </c>
      <c r="BV104" s="394">
        <f t="shared" si="148"/>
        <v>0</v>
      </c>
      <c r="BW104" s="366">
        <f t="shared" si="149"/>
        <v>0</v>
      </c>
      <c r="BX104" s="366">
        <f t="shared" si="150"/>
        <v>0</v>
      </c>
      <c r="BY104" s="394">
        <f t="shared" si="151"/>
        <v>0</v>
      </c>
      <c r="BZ104" s="366">
        <f t="shared" si="152"/>
        <v>0</v>
      </c>
      <c r="CA104" s="366">
        <f t="shared" si="153"/>
        <v>0</v>
      </c>
      <c r="CB104" s="394">
        <f t="shared" si="154"/>
        <v>0</v>
      </c>
      <c r="CC104" s="366">
        <f t="shared" si="155"/>
        <v>0</v>
      </c>
      <c r="CD104" s="366">
        <f t="shared" si="156"/>
        <v>0</v>
      </c>
      <c r="CE104" s="394">
        <f t="shared" si="157"/>
        <v>0</v>
      </c>
      <c r="CF104" s="366">
        <f t="shared" si="158"/>
        <v>0</v>
      </c>
      <c r="CG104" s="366">
        <f t="shared" si="159"/>
        <v>0</v>
      </c>
      <c r="CH104" s="394">
        <f t="shared" si="160"/>
        <v>0</v>
      </c>
      <c r="CI104" s="366">
        <f t="shared" si="161"/>
        <v>0</v>
      </c>
      <c r="CJ104" s="366">
        <f t="shared" si="162"/>
        <v>0</v>
      </c>
      <c r="CK104" s="394">
        <f t="shared" si="163"/>
        <v>1</v>
      </c>
      <c r="CL104" s="366">
        <f t="shared" si="164"/>
        <v>58</v>
      </c>
      <c r="CM104" s="366">
        <f t="shared" si="165"/>
        <v>3770000</v>
      </c>
      <c r="CN104" s="394">
        <f t="shared" si="166"/>
        <v>0</v>
      </c>
      <c r="CO104" s="366">
        <f t="shared" si="167"/>
        <v>0</v>
      </c>
      <c r="CP104" s="366">
        <f t="shared" si="168"/>
        <v>0</v>
      </c>
      <c r="CQ104" s="394">
        <f t="shared" si="169"/>
        <v>0</v>
      </c>
      <c r="CR104" s="366">
        <f t="shared" si="170"/>
        <v>0</v>
      </c>
      <c r="CS104" s="366">
        <f t="shared" si="171"/>
        <v>0</v>
      </c>
      <c r="CT104" s="394">
        <f t="shared" si="172"/>
        <v>0</v>
      </c>
      <c r="CU104" s="366">
        <f t="shared" si="173"/>
        <v>0</v>
      </c>
      <c r="CV104" s="366">
        <f t="shared" si="174"/>
        <v>0</v>
      </c>
      <c r="CW104" s="429"/>
      <c r="CX104" s="429"/>
      <c r="CY104" s="429"/>
      <c r="CZ104" s="429"/>
      <c r="DA104" s="429"/>
      <c r="DB104" s="429"/>
      <c r="DC104" s="429"/>
      <c r="DD104" s="429"/>
      <c r="DE104" s="429"/>
      <c r="DF104" s="429"/>
      <c r="DG104" s="429"/>
      <c r="DH104" s="429"/>
      <c r="DI104" s="429"/>
      <c r="DJ104" s="429"/>
      <c r="DK104" s="429"/>
      <c r="DL104" s="429"/>
      <c r="DM104" s="429"/>
      <c r="DN104" s="429"/>
      <c r="DO104" s="429"/>
      <c r="DP104" s="429"/>
      <c r="DQ104" s="429"/>
      <c r="DR104" s="429"/>
      <c r="DS104" s="429"/>
      <c r="DT104" s="429"/>
      <c r="DU104" s="429"/>
      <c r="DV104" s="429"/>
      <c r="DW104" s="429"/>
      <c r="DX104" s="429"/>
      <c r="DY104" s="429"/>
      <c r="DZ104" s="429"/>
      <c r="EA104" s="429"/>
      <c r="EB104" s="429"/>
      <c r="EC104" s="429"/>
      <c r="ED104" s="429"/>
      <c r="EE104" s="429"/>
      <c r="EF104" s="429"/>
      <c r="EG104" s="429"/>
      <c r="EH104" s="429"/>
      <c r="EI104" s="429"/>
      <c r="EJ104" s="429"/>
      <c r="EK104" s="429"/>
      <c r="EL104" s="429"/>
      <c r="EM104" s="429"/>
      <c r="EN104" s="429"/>
      <c r="EO104" s="429"/>
      <c r="EP104" s="429"/>
      <c r="EQ104" s="429"/>
      <c r="ER104" s="429"/>
      <c r="ES104" s="429"/>
      <c r="ET104" s="429"/>
      <c r="EU104" s="429"/>
    </row>
    <row r="105" spans="1:151" x14ac:dyDescent="0.3">
      <c r="A105" s="161">
        <v>21</v>
      </c>
      <c r="B105" s="162" t="s">
        <v>13</v>
      </c>
      <c r="C105" s="2" t="s">
        <v>148</v>
      </c>
      <c r="D105" s="2" t="s">
        <v>147</v>
      </c>
      <c r="E105" s="8" t="s">
        <v>102</v>
      </c>
      <c r="F105" s="23" t="s">
        <v>408</v>
      </c>
      <c r="G105" s="8" t="s">
        <v>94</v>
      </c>
      <c r="H105" s="7" t="s">
        <v>345</v>
      </c>
      <c r="I105" s="10">
        <v>2020</v>
      </c>
      <c r="J105" s="6" t="s">
        <v>83</v>
      </c>
      <c r="K105" s="11"/>
      <c r="L105" s="12" t="s">
        <v>375</v>
      </c>
      <c r="M105" s="2" t="s">
        <v>392</v>
      </c>
      <c r="N105" s="10">
        <v>80.150000000000006</v>
      </c>
      <c r="O105" s="60">
        <f t="shared" si="185"/>
        <v>54799.999999999993</v>
      </c>
      <c r="P105" s="355">
        <v>4392220</v>
      </c>
      <c r="Q105" s="394">
        <f t="shared" si="102"/>
        <v>0</v>
      </c>
      <c r="R105" s="395">
        <f t="shared" si="103"/>
        <v>0</v>
      </c>
      <c r="S105" s="395">
        <f t="shared" si="104"/>
        <v>0</v>
      </c>
      <c r="T105" s="394">
        <f t="shared" si="105"/>
        <v>1</v>
      </c>
      <c r="U105" s="395">
        <f t="shared" si="106"/>
        <v>80.150000000000006</v>
      </c>
      <c r="V105" s="395">
        <f t="shared" si="107"/>
        <v>4392220</v>
      </c>
      <c r="W105" s="394">
        <f t="shared" si="108"/>
        <v>0</v>
      </c>
      <c r="X105" s="396">
        <f t="shared" si="109"/>
        <v>0</v>
      </c>
      <c r="Y105" s="396">
        <f t="shared" si="110"/>
        <v>0</v>
      </c>
      <c r="Z105" s="394">
        <f t="shared" si="111"/>
        <v>0</v>
      </c>
      <c r="AA105" s="396">
        <f t="shared" si="112"/>
        <v>0</v>
      </c>
      <c r="AB105" s="396">
        <f t="shared" si="113"/>
        <v>0</v>
      </c>
      <c r="AC105" s="394">
        <f t="shared" si="114"/>
        <v>0</v>
      </c>
      <c r="AD105" s="396">
        <f t="shared" si="115"/>
        <v>0</v>
      </c>
      <c r="AE105" s="396">
        <f t="shared" si="116"/>
        <v>0</v>
      </c>
      <c r="AF105" s="389">
        <f t="shared" si="186"/>
        <v>0</v>
      </c>
      <c r="AG105" s="367">
        <f t="shared" si="187"/>
        <v>0</v>
      </c>
      <c r="AH105" s="367">
        <f t="shared" si="117"/>
        <v>0</v>
      </c>
      <c r="AI105" s="367">
        <f t="shared" si="188"/>
        <v>80.150000000000006</v>
      </c>
      <c r="AJ105" s="367">
        <f t="shared" si="189"/>
        <v>4392220</v>
      </c>
      <c r="AK105" s="372">
        <f t="shared" si="118"/>
        <v>1</v>
      </c>
      <c r="AL105" s="394">
        <f t="shared" si="119"/>
        <v>0</v>
      </c>
      <c r="AM105" s="395">
        <f t="shared" si="120"/>
        <v>0</v>
      </c>
      <c r="AN105" s="395">
        <f t="shared" si="121"/>
        <v>0</v>
      </c>
      <c r="AO105" s="394">
        <f t="shared" si="122"/>
        <v>1</v>
      </c>
      <c r="AP105" s="395">
        <f t="shared" si="123"/>
        <v>80.150000000000006</v>
      </c>
      <c r="AQ105" s="395">
        <f t="shared" si="124"/>
        <v>4392220</v>
      </c>
      <c r="AR105" s="394">
        <f t="shared" si="125"/>
        <v>0</v>
      </c>
      <c r="AS105" s="366">
        <f t="shared" si="126"/>
        <v>0</v>
      </c>
      <c r="AT105" s="366">
        <f t="shared" si="127"/>
        <v>0</v>
      </c>
      <c r="AU105" s="394">
        <f t="shared" si="128"/>
        <v>0</v>
      </c>
      <c r="AV105" s="395">
        <f t="shared" si="129"/>
        <v>0</v>
      </c>
      <c r="AW105" s="395">
        <f t="shared" si="130"/>
        <v>0</v>
      </c>
      <c r="AX105" s="394">
        <f t="shared" si="131"/>
        <v>1</v>
      </c>
      <c r="AY105" s="366">
        <f t="shared" si="132"/>
        <v>80.150000000000006</v>
      </c>
      <c r="AZ105" s="366">
        <f t="shared" si="133"/>
        <v>4392220</v>
      </c>
      <c r="BA105" s="394">
        <f t="shared" si="134"/>
        <v>0</v>
      </c>
      <c r="BB105" s="366">
        <f t="shared" si="177"/>
        <v>0</v>
      </c>
      <c r="BC105" s="366">
        <f t="shared" si="178"/>
        <v>0</v>
      </c>
      <c r="BD105" s="394">
        <f t="shared" si="175"/>
        <v>0</v>
      </c>
      <c r="BE105" s="366">
        <f t="shared" si="180"/>
        <v>0</v>
      </c>
      <c r="BF105" s="366">
        <f t="shared" si="181"/>
        <v>0</v>
      </c>
      <c r="BG105" s="394">
        <f t="shared" si="135"/>
        <v>0</v>
      </c>
      <c r="BH105" s="366">
        <f t="shared" si="182"/>
        <v>0</v>
      </c>
      <c r="BI105" s="366">
        <f t="shared" si="183"/>
        <v>0</v>
      </c>
      <c r="BJ105" s="394">
        <f t="shared" si="136"/>
        <v>1</v>
      </c>
      <c r="BK105" s="366">
        <f t="shared" si="137"/>
        <v>80.150000000000006</v>
      </c>
      <c r="BL105" s="366">
        <f t="shared" si="138"/>
        <v>4392220</v>
      </c>
      <c r="BM105" s="394">
        <f t="shared" si="139"/>
        <v>0</v>
      </c>
      <c r="BN105" s="366">
        <f t="shared" si="140"/>
        <v>0</v>
      </c>
      <c r="BO105" s="366">
        <f t="shared" si="141"/>
        <v>0</v>
      </c>
      <c r="BP105" s="394">
        <f t="shared" si="142"/>
        <v>0</v>
      </c>
      <c r="BQ105" s="366">
        <f t="shared" si="143"/>
        <v>0</v>
      </c>
      <c r="BR105" s="366">
        <f t="shared" si="144"/>
        <v>0</v>
      </c>
      <c r="BS105" s="394">
        <f t="shared" si="145"/>
        <v>0</v>
      </c>
      <c r="BT105" s="366">
        <f t="shared" si="146"/>
        <v>0</v>
      </c>
      <c r="BU105" s="366">
        <f t="shared" si="147"/>
        <v>0</v>
      </c>
      <c r="BV105" s="394">
        <f t="shared" si="148"/>
        <v>0</v>
      </c>
      <c r="BW105" s="366">
        <f t="shared" si="149"/>
        <v>0</v>
      </c>
      <c r="BX105" s="366">
        <f t="shared" si="150"/>
        <v>0</v>
      </c>
      <c r="BY105" s="394">
        <f t="shared" si="151"/>
        <v>0</v>
      </c>
      <c r="BZ105" s="366">
        <f t="shared" si="152"/>
        <v>0</v>
      </c>
      <c r="CA105" s="366">
        <f t="shared" si="153"/>
        <v>0</v>
      </c>
      <c r="CB105" s="394">
        <f t="shared" si="154"/>
        <v>0</v>
      </c>
      <c r="CC105" s="366">
        <f t="shared" si="155"/>
        <v>0</v>
      </c>
      <c r="CD105" s="366">
        <f t="shared" si="156"/>
        <v>0</v>
      </c>
      <c r="CE105" s="394">
        <f t="shared" si="157"/>
        <v>0</v>
      </c>
      <c r="CF105" s="366">
        <f t="shared" si="158"/>
        <v>0</v>
      </c>
      <c r="CG105" s="366">
        <f t="shared" si="159"/>
        <v>0</v>
      </c>
      <c r="CH105" s="394">
        <f t="shared" si="160"/>
        <v>0</v>
      </c>
      <c r="CI105" s="366">
        <f t="shared" si="161"/>
        <v>0</v>
      </c>
      <c r="CJ105" s="366">
        <f t="shared" si="162"/>
        <v>0</v>
      </c>
      <c r="CK105" s="394">
        <f t="shared" si="163"/>
        <v>1</v>
      </c>
      <c r="CL105" s="366">
        <f t="shared" si="164"/>
        <v>80.150000000000006</v>
      </c>
      <c r="CM105" s="366">
        <f t="shared" si="165"/>
        <v>4392220</v>
      </c>
      <c r="CN105" s="394">
        <f t="shared" si="166"/>
        <v>0</v>
      </c>
      <c r="CO105" s="366">
        <f t="shared" si="167"/>
        <v>0</v>
      </c>
      <c r="CP105" s="366">
        <f t="shared" si="168"/>
        <v>0</v>
      </c>
      <c r="CQ105" s="394">
        <f t="shared" si="169"/>
        <v>0</v>
      </c>
      <c r="CR105" s="366">
        <f t="shared" si="170"/>
        <v>0</v>
      </c>
      <c r="CS105" s="366">
        <f t="shared" si="171"/>
        <v>0</v>
      </c>
      <c r="CT105" s="394">
        <f t="shared" si="172"/>
        <v>0</v>
      </c>
      <c r="CU105" s="366">
        <f t="shared" si="173"/>
        <v>0</v>
      </c>
      <c r="CV105" s="366">
        <f t="shared" si="174"/>
        <v>0</v>
      </c>
      <c r="CW105" s="429"/>
      <c r="CX105" s="429"/>
      <c r="CY105" s="429"/>
      <c r="CZ105" s="429"/>
      <c r="DA105" s="429"/>
      <c r="DB105" s="429"/>
      <c r="DC105" s="429"/>
      <c r="DD105" s="429"/>
      <c r="DE105" s="429"/>
      <c r="DF105" s="429"/>
      <c r="DG105" s="429"/>
      <c r="DH105" s="429"/>
      <c r="DI105" s="429"/>
      <c r="DJ105" s="429"/>
      <c r="DK105" s="429"/>
      <c r="DL105" s="429"/>
      <c r="DM105" s="429"/>
      <c r="DN105" s="429"/>
      <c r="DO105" s="429"/>
      <c r="DP105" s="429"/>
      <c r="DQ105" s="429"/>
      <c r="DR105" s="429"/>
      <c r="DS105" s="429"/>
      <c r="DT105" s="429"/>
      <c r="DU105" s="429"/>
      <c r="DV105" s="429"/>
      <c r="DW105" s="429"/>
      <c r="DX105" s="429"/>
      <c r="DY105" s="429"/>
      <c r="DZ105" s="429"/>
      <c r="EA105" s="429"/>
      <c r="EB105" s="429"/>
      <c r="EC105" s="429"/>
      <c r="ED105" s="429"/>
      <c r="EE105" s="429"/>
      <c r="EF105" s="429"/>
      <c r="EG105" s="429"/>
      <c r="EH105" s="429"/>
      <c r="EI105" s="429"/>
      <c r="EJ105" s="429"/>
      <c r="EK105" s="429"/>
      <c r="EL105" s="429"/>
      <c r="EM105" s="429"/>
      <c r="EN105" s="429"/>
      <c r="EO105" s="429"/>
      <c r="EP105" s="429"/>
      <c r="EQ105" s="429"/>
      <c r="ER105" s="429"/>
      <c r="ES105" s="429"/>
      <c r="ET105" s="429"/>
      <c r="EU105" s="429"/>
    </row>
    <row r="106" spans="1:151" x14ac:dyDescent="0.3">
      <c r="A106" s="161">
        <v>22</v>
      </c>
      <c r="B106" s="162" t="s">
        <v>13</v>
      </c>
      <c r="C106" s="2" t="s">
        <v>148</v>
      </c>
      <c r="D106" s="2" t="s">
        <v>147</v>
      </c>
      <c r="E106" s="8" t="s">
        <v>102</v>
      </c>
      <c r="F106" s="23" t="s">
        <v>408</v>
      </c>
      <c r="G106" s="8" t="s">
        <v>94</v>
      </c>
      <c r="H106" s="7" t="s">
        <v>345</v>
      </c>
      <c r="I106" s="10">
        <v>2020</v>
      </c>
      <c r="J106" s="6" t="s">
        <v>83</v>
      </c>
      <c r="K106" s="11"/>
      <c r="L106" s="12" t="s">
        <v>375</v>
      </c>
      <c r="M106" s="2" t="s">
        <v>392</v>
      </c>
      <c r="N106" s="10">
        <v>62.79</v>
      </c>
      <c r="O106" s="60">
        <f t="shared" si="185"/>
        <v>48800</v>
      </c>
      <c r="P106" s="355">
        <v>3064152</v>
      </c>
      <c r="Q106" s="394">
        <f t="shared" si="102"/>
        <v>0</v>
      </c>
      <c r="R106" s="395">
        <f t="shared" si="103"/>
        <v>0</v>
      </c>
      <c r="S106" s="395">
        <f t="shared" si="104"/>
        <v>0</v>
      </c>
      <c r="T106" s="394">
        <f t="shared" si="105"/>
        <v>1</v>
      </c>
      <c r="U106" s="395">
        <f t="shared" si="106"/>
        <v>62.79</v>
      </c>
      <c r="V106" s="395">
        <f t="shared" si="107"/>
        <v>3064152</v>
      </c>
      <c r="W106" s="394">
        <f t="shared" si="108"/>
        <v>0</v>
      </c>
      <c r="X106" s="396">
        <f t="shared" si="109"/>
        <v>0</v>
      </c>
      <c r="Y106" s="396">
        <f t="shared" si="110"/>
        <v>0</v>
      </c>
      <c r="Z106" s="394">
        <f t="shared" si="111"/>
        <v>0</v>
      </c>
      <c r="AA106" s="396">
        <f t="shared" si="112"/>
        <v>0</v>
      </c>
      <c r="AB106" s="396">
        <f t="shared" si="113"/>
        <v>0</v>
      </c>
      <c r="AC106" s="394">
        <f t="shared" si="114"/>
        <v>0</v>
      </c>
      <c r="AD106" s="396">
        <f t="shared" si="115"/>
        <v>0</v>
      </c>
      <c r="AE106" s="396">
        <f t="shared" si="116"/>
        <v>0</v>
      </c>
      <c r="AF106" s="389">
        <f t="shared" si="186"/>
        <v>0</v>
      </c>
      <c r="AG106" s="367">
        <f t="shared" si="187"/>
        <v>0</v>
      </c>
      <c r="AH106" s="367">
        <f t="shared" si="117"/>
        <v>0</v>
      </c>
      <c r="AI106" s="367">
        <f t="shared" si="188"/>
        <v>62.79</v>
      </c>
      <c r="AJ106" s="367">
        <f t="shared" si="189"/>
        <v>3064152</v>
      </c>
      <c r="AK106" s="372">
        <f t="shared" si="118"/>
        <v>1</v>
      </c>
      <c r="AL106" s="394">
        <f t="shared" si="119"/>
        <v>0</v>
      </c>
      <c r="AM106" s="395">
        <f t="shared" si="120"/>
        <v>0</v>
      </c>
      <c r="AN106" s="395">
        <f t="shared" si="121"/>
        <v>0</v>
      </c>
      <c r="AO106" s="394">
        <f t="shared" si="122"/>
        <v>1</v>
      </c>
      <c r="AP106" s="395">
        <f t="shared" si="123"/>
        <v>62.79</v>
      </c>
      <c r="AQ106" s="395">
        <f t="shared" si="124"/>
        <v>3064152</v>
      </c>
      <c r="AR106" s="394">
        <f t="shared" si="125"/>
        <v>0</v>
      </c>
      <c r="AS106" s="366">
        <f t="shared" si="126"/>
        <v>0</v>
      </c>
      <c r="AT106" s="366">
        <f t="shared" si="127"/>
        <v>0</v>
      </c>
      <c r="AU106" s="394">
        <f t="shared" si="128"/>
        <v>0</v>
      </c>
      <c r="AV106" s="395">
        <f t="shared" si="129"/>
        <v>0</v>
      </c>
      <c r="AW106" s="395">
        <f t="shared" si="130"/>
        <v>0</v>
      </c>
      <c r="AX106" s="394">
        <f t="shared" si="131"/>
        <v>1</v>
      </c>
      <c r="AY106" s="366">
        <f t="shared" si="132"/>
        <v>62.79</v>
      </c>
      <c r="AZ106" s="366">
        <f t="shared" si="133"/>
        <v>3064152</v>
      </c>
      <c r="BA106" s="394">
        <f t="shared" si="134"/>
        <v>0</v>
      </c>
      <c r="BB106" s="366">
        <f t="shared" si="177"/>
        <v>0</v>
      </c>
      <c r="BC106" s="366">
        <f t="shared" si="178"/>
        <v>0</v>
      </c>
      <c r="BD106" s="394">
        <f t="shared" si="175"/>
        <v>0</v>
      </c>
      <c r="BE106" s="366">
        <f t="shared" si="180"/>
        <v>0</v>
      </c>
      <c r="BF106" s="366">
        <f t="shared" si="181"/>
        <v>0</v>
      </c>
      <c r="BG106" s="394">
        <f t="shared" si="135"/>
        <v>0</v>
      </c>
      <c r="BH106" s="366">
        <f t="shared" si="182"/>
        <v>0</v>
      </c>
      <c r="BI106" s="366">
        <f t="shared" si="183"/>
        <v>0</v>
      </c>
      <c r="BJ106" s="394">
        <f t="shared" si="136"/>
        <v>1</v>
      </c>
      <c r="BK106" s="366">
        <f t="shared" si="137"/>
        <v>62.79</v>
      </c>
      <c r="BL106" s="366">
        <f t="shared" si="138"/>
        <v>3064152</v>
      </c>
      <c r="BM106" s="394">
        <f t="shared" si="139"/>
        <v>0</v>
      </c>
      <c r="BN106" s="366">
        <f t="shared" si="140"/>
        <v>0</v>
      </c>
      <c r="BO106" s="366">
        <f t="shared" si="141"/>
        <v>0</v>
      </c>
      <c r="BP106" s="394">
        <f t="shared" si="142"/>
        <v>0</v>
      </c>
      <c r="BQ106" s="366">
        <f t="shared" si="143"/>
        <v>0</v>
      </c>
      <c r="BR106" s="366">
        <f t="shared" si="144"/>
        <v>0</v>
      </c>
      <c r="BS106" s="394">
        <f t="shared" si="145"/>
        <v>0</v>
      </c>
      <c r="BT106" s="366">
        <f t="shared" si="146"/>
        <v>0</v>
      </c>
      <c r="BU106" s="366">
        <f t="shared" si="147"/>
        <v>0</v>
      </c>
      <c r="BV106" s="394">
        <f t="shared" si="148"/>
        <v>0</v>
      </c>
      <c r="BW106" s="366">
        <f t="shared" si="149"/>
        <v>0</v>
      </c>
      <c r="BX106" s="366">
        <f t="shared" si="150"/>
        <v>0</v>
      </c>
      <c r="BY106" s="394">
        <f t="shared" si="151"/>
        <v>0</v>
      </c>
      <c r="BZ106" s="366">
        <f t="shared" si="152"/>
        <v>0</v>
      </c>
      <c r="CA106" s="366">
        <f t="shared" si="153"/>
        <v>0</v>
      </c>
      <c r="CB106" s="394">
        <f t="shared" si="154"/>
        <v>0</v>
      </c>
      <c r="CC106" s="366">
        <f t="shared" si="155"/>
        <v>0</v>
      </c>
      <c r="CD106" s="366">
        <f t="shared" si="156"/>
        <v>0</v>
      </c>
      <c r="CE106" s="394">
        <f t="shared" si="157"/>
        <v>0</v>
      </c>
      <c r="CF106" s="366">
        <f t="shared" si="158"/>
        <v>0</v>
      </c>
      <c r="CG106" s="366">
        <f t="shared" si="159"/>
        <v>0</v>
      </c>
      <c r="CH106" s="394">
        <f t="shared" si="160"/>
        <v>0</v>
      </c>
      <c r="CI106" s="366">
        <f t="shared" si="161"/>
        <v>0</v>
      </c>
      <c r="CJ106" s="366">
        <f t="shared" si="162"/>
        <v>0</v>
      </c>
      <c r="CK106" s="394">
        <f t="shared" si="163"/>
        <v>1</v>
      </c>
      <c r="CL106" s="366">
        <f t="shared" si="164"/>
        <v>62.79</v>
      </c>
      <c r="CM106" s="366">
        <f t="shared" si="165"/>
        <v>3064152</v>
      </c>
      <c r="CN106" s="394">
        <f t="shared" si="166"/>
        <v>0</v>
      </c>
      <c r="CO106" s="366">
        <f t="shared" si="167"/>
        <v>0</v>
      </c>
      <c r="CP106" s="366">
        <f t="shared" si="168"/>
        <v>0</v>
      </c>
      <c r="CQ106" s="394">
        <f t="shared" si="169"/>
        <v>0</v>
      </c>
      <c r="CR106" s="366">
        <f t="shared" si="170"/>
        <v>0</v>
      </c>
      <c r="CS106" s="366">
        <f t="shared" si="171"/>
        <v>0</v>
      </c>
      <c r="CT106" s="394">
        <f t="shared" si="172"/>
        <v>0</v>
      </c>
      <c r="CU106" s="366">
        <f t="shared" si="173"/>
        <v>0</v>
      </c>
      <c r="CV106" s="366">
        <f t="shared" si="174"/>
        <v>0</v>
      </c>
      <c r="CW106" s="429"/>
      <c r="CX106" s="429"/>
      <c r="CY106" s="429"/>
      <c r="CZ106" s="429"/>
      <c r="DA106" s="429"/>
      <c r="DB106" s="429"/>
      <c r="DC106" s="429"/>
      <c r="DD106" s="429"/>
      <c r="DE106" s="429"/>
      <c r="DF106" s="429"/>
      <c r="DG106" s="429"/>
      <c r="DH106" s="429"/>
      <c r="DI106" s="429"/>
      <c r="DJ106" s="429"/>
      <c r="DK106" s="429"/>
      <c r="DL106" s="429"/>
      <c r="DM106" s="429"/>
      <c r="DN106" s="429"/>
      <c r="DO106" s="429"/>
      <c r="DP106" s="429"/>
      <c r="DQ106" s="429"/>
      <c r="DR106" s="429"/>
      <c r="DS106" s="429"/>
      <c r="DT106" s="429"/>
      <c r="DU106" s="429"/>
      <c r="DV106" s="429"/>
      <c r="DW106" s="429"/>
      <c r="DX106" s="429"/>
      <c r="DY106" s="429"/>
      <c r="DZ106" s="429"/>
      <c r="EA106" s="429"/>
      <c r="EB106" s="429"/>
      <c r="EC106" s="429"/>
      <c r="ED106" s="429"/>
      <c r="EE106" s="429"/>
      <c r="EF106" s="429"/>
      <c r="EG106" s="429"/>
      <c r="EH106" s="429"/>
      <c r="EI106" s="429"/>
      <c r="EJ106" s="429"/>
      <c r="EK106" s="429"/>
      <c r="EL106" s="429"/>
      <c r="EM106" s="429"/>
      <c r="EN106" s="429"/>
      <c r="EO106" s="429"/>
      <c r="EP106" s="429"/>
      <c r="EQ106" s="429"/>
      <c r="ER106" s="429"/>
      <c r="ES106" s="429"/>
      <c r="ET106" s="429"/>
      <c r="EU106" s="429"/>
    </row>
    <row r="107" spans="1:151" x14ac:dyDescent="0.3">
      <c r="A107" s="161">
        <v>23</v>
      </c>
      <c r="B107" s="162" t="s">
        <v>13</v>
      </c>
      <c r="C107" s="2" t="s">
        <v>148</v>
      </c>
      <c r="D107" s="2" t="s">
        <v>147</v>
      </c>
      <c r="E107" s="8" t="s">
        <v>102</v>
      </c>
      <c r="F107" s="23" t="s">
        <v>408</v>
      </c>
      <c r="G107" s="8" t="s">
        <v>94</v>
      </c>
      <c r="H107" s="7" t="s">
        <v>345</v>
      </c>
      <c r="I107" s="10">
        <v>2020</v>
      </c>
      <c r="J107" s="6" t="s">
        <v>83</v>
      </c>
      <c r="K107" s="11"/>
      <c r="L107" s="12" t="s">
        <v>375</v>
      </c>
      <c r="M107" s="2" t="s">
        <v>392</v>
      </c>
      <c r="N107" s="10">
        <v>31.72</v>
      </c>
      <c r="O107" s="60">
        <f t="shared" si="185"/>
        <v>53400</v>
      </c>
      <c r="P107" s="355">
        <v>1693848</v>
      </c>
      <c r="Q107" s="394">
        <f t="shared" si="102"/>
        <v>0</v>
      </c>
      <c r="R107" s="395">
        <f t="shared" si="103"/>
        <v>0</v>
      </c>
      <c r="S107" s="395">
        <f t="shared" si="104"/>
        <v>0</v>
      </c>
      <c r="T107" s="394">
        <f t="shared" si="105"/>
        <v>1</v>
      </c>
      <c r="U107" s="395">
        <f t="shared" si="106"/>
        <v>31.72</v>
      </c>
      <c r="V107" s="395">
        <f t="shared" si="107"/>
        <v>1693848</v>
      </c>
      <c r="W107" s="394">
        <f t="shared" si="108"/>
        <v>0</v>
      </c>
      <c r="X107" s="396">
        <f t="shared" si="109"/>
        <v>0</v>
      </c>
      <c r="Y107" s="396">
        <f t="shared" si="110"/>
        <v>0</v>
      </c>
      <c r="Z107" s="394">
        <f t="shared" si="111"/>
        <v>0</v>
      </c>
      <c r="AA107" s="396">
        <f t="shared" si="112"/>
        <v>0</v>
      </c>
      <c r="AB107" s="396">
        <f t="shared" si="113"/>
        <v>0</v>
      </c>
      <c r="AC107" s="394">
        <f t="shared" si="114"/>
        <v>0</v>
      </c>
      <c r="AD107" s="396">
        <f t="shared" si="115"/>
        <v>0</v>
      </c>
      <c r="AE107" s="396">
        <f t="shared" si="116"/>
        <v>0</v>
      </c>
      <c r="AF107" s="389">
        <f t="shared" si="186"/>
        <v>0</v>
      </c>
      <c r="AG107" s="367">
        <f t="shared" si="187"/>
        <v>0</v>
      </c>
      <c r="AH107" s="367">
        <f t="shared" si="117"/>
        <v>0</v>
      </c>
      <c r="AI107" s="367">
        <f t="shared" si="188"/>
        <v>31.72</v>
      </c>
      <c r="AJ107" s="367">
        <f t="shared" si="189"/>
        <v>1693848</v>
      </c>
      <c r="AK107" s="372">
        <f t="shared" si="118"/>
        <v>1</v>
      </c>
      <c r="AL107" s="394">
        <f t="shared" si="119"/>
        <v>0</v>
      </c>
      <c r="AM107" s="395">
        <f t="shared" si="120"/>
        <v>0</v>
      </c>
      <c r="AN107" s="395">
        <f t="shared" si="121"/>
        <v>0</v>
      </c>
      <c r="AO107" s="394">
        <f t="shared" si="122"/>
        <v>1</v>
      </c>
      <c r="AP107" s="395">
        <f t="shared" si="123"/>
        <v>31.72</v>
      </c>
      <c r="AQ107" s="395">
        <f t="shared" si="124"/>
        <v>1693848</v>
      </c>
      <c r="AR107" s="394">
        <f t="shared" si="125"/>
        <v>0</v>
      </c>
      <c r="AS107" s="366">
        <f t="shared" si="126"/>
        <v>0</v>
      </c>
      <c r="AT107" s="366">
        <f t="shared" si="127"/>
        <v>0</v>
      </c>
      <c r="AU107" s="394">
        <f t="shared" si="128"/>
        <v>0</v>
      </c>
      <c r="AV107" s="395">
        <f t="shared" si="129"/>
        <v>0</v>
      </c>
      <c r="AW107" s="395">
        <f t="shared" si="130"/>
        <v>0</v>
      </c>
      <c r="AX107" s="394">
        <f t="shared" si="131"/>
        <v>1</v>
      </c>
      <c r="AY107" s="366">
        <f t="shared" si="132"/>
        <v>31.72</v>
      </c>
      <c r="AZ107" s="366">
        <f t="shared" si="133"/>
        <v>1693848</v>
      </c>
      <c r="BA107" s="394">
        <f t="shared" si="134"/>
        <v>0</v>
      </c>
      <c r="BB107" s="366">
        <f t="shared" si="177"/>
        <v>0</v>
      </c>
      <c r="BC107" s="366">
        <f t="shared" si="178"/>
        <v>0</v>
      </c>
      <c r="BD107" s="394">
        <f t="shared" si="175"/>
        <v>0</v>
      </c>
      <c r="BE107" s="366">
        <f t="shared" si="180"/>
        <v>0</v>
      </c>
      <c r="BF107" s="366">
        <f t="shared" si="181"/>
        <v>0</v>
      </c>
      <c r="BG107" s="394">
        <f t="shared" si="135"/>
        <v>0</v>
      </c>
      <c r="BH107" s="366">
        <f t="shared" si="182"/>
        <v>0</v>
      </c>
      <c r="BI107" s="366">
        <f t="shared" si="183"/>
        <v>0</v>
      </c>
      <c r="BJ107" s="394">
        <f t="shared" si="136"/>
        <v>1</v>
      </c>
      <c r="BK107" s="366">
        <f t="shared" si="137"/>
        <v>31.72</v>
      </c>
      <c r="BL107" s="366">
        <f t="shared" si="138"/>
        <v>1693848</v>
      </c>
      <c r="BM107" s="394">
        <f t="shared" si="139"/>
        <v>0</v>
      </c>
      <c r="BN107" s="366">
        <f t="shared" si="140"/>
        <v>0</v>
      </c>
      <c r="BO107" s="366">
        <f t="shared" si="141"/>
        <v>0</v>
      </c>
      <c r="BP107" s="394">
        <f t="shared" si="142"/>
        <v>0</v>
      </c>
      <c r="BQ107" s="366">
        <f t="shared" si="143"/>
        <v>0</v>
      </c>
      <c r="BR107" s="366">
        <f t="shared" si="144"/>
        <v>0</v>
      </c>
      <c r="BS107" s="394">
        <f t="shared" si="145"/>
        <v>0</v>
      </c>
      <c r="BT107" s="366">
        <f t="shared" si="146"/>
        <v>0</v>
      </c>
      <c r="BU107" s="366">
        <f t="shared" si="147"/>
        <v>0</v>
      </c>
      <c r="BV107" s="394">
        <f t="shared" si="148"/>
        <v>0</v>
      </c>
      <c r="BW107" s="366">
        <f t="shared" si="149"/>
        <v>0</v>
      </c>
      <c r="BX107" s="366">
        <f t="shared" si="150"/>
        <v>0</v>
      </c>
      <c r="BY107" s="394">
        <f t="shared" si="151"/>
        <v>0</v>
      </c>
      <c r="BZ107" s="366">
        <f t="shared" si="152"/>
        <v>0</v>
      </c>
      <c r="CA107" s="366">
        <f t="shared" si="153"/>
        <v>0</v>
      </c>
      <c r="CB107" s="394">
        <f t="shared" si="154"/>
        <v>0</v>
      </c>
      <c r="CC107" s="366">
        <f t="shared" si="155"/>
        <v>0</v>
      </c>
      <c r="CD107" s="366">
        <f t="shared" si="156"/>
        <v>0</v>
      </c>
      <c r="CE107" s="394">
        <f t="shared" si="157"/>
        <v>0</v>
      </c>
      <c r="CF107" s="366">
        <f t="shared" si="158"/>
        <v>0</v>
      </c>
      <c r="CG107" s="366">
        <f t="shared" si="159"/>
        <v>0</v>
      </c>
      <c r="CH107" s="394">
        <f t="shared" si="160"/>
        <v>0</v>
      </c>
      <c r="CI107" s="366">
        <f t="shared" si="161"/>
        <v>0</v>
      </c>
      <c r="CJ107" s="366">
        <f t="shared" si="162"/>
        <v>0</v>
      </c>
      <c r="CK107" s="394">
        <f t="shared" si="163"/>
        <v>1</v>
      </c>
      <c r="CL107" s="366">
        <f t="shared" si="164"/>
        <v>31.72</v>
      </c>
      <c r="CM107" s="366">
        <f t="shared" si="165"/>
        <v>1693848</v>
      </c>
      <c r="CN107" s="394">
        <f t="shared" si="166"/>
        <v>0</v>
      </c>
      <c r="CO107" s="366">
        <f t="shared" si="167"/>
        <v>0</v>
      </c>
      <c r="CP107" s="366">
        <f t="shared" si="168"/>
        <v>0</v>
      </c>
      <c r="CQ107" s="394">
        <f t="shared" si="169"/>
        <v>0</v>
      </c>
      <c r="CR107" s="366">
        <f t="shared" si="170"/>
        <v>0</v>
      </c>
      <c r="CS107" s="366">
        <f t="shared" si="171"/>
        <v>0</v>
      </c>
      <c r="CT107" s="394">
        <f t="shared" si="172"/>
        <v>0</v>
      </c>
      <c r="CU107" s="366">
        <f t="shared" si="173"/>
        <v>0</v>
      </c>
      <c r="CV107" s="366">
        <f t="shared" si="174"/>
        <v>0</v>
      </c>
      <c r="CW107" s="429"/>
      <c r="CX107" s="429"/>
      <c r="CY107" s="429"/>
      <c r="CZ107" s="429"/>
      <c r="DA107" s="429"/>
      <c r="DB107" s="429"/>
      <c r="DC107" s="429"/>
      <c r="DD107" s="429"/>
      <c r="DE107" s="429"/>
      <c r="DF107" s="429"/>
      <c r="DG107" s="429"/>
      <c r="DH107" s="429"/>
      <c r="DI107" s="429"/>
      <c r="DJ107" s="429"/>
      <c r="DK107" s="429"/>
      <c r="DL107" s="429"/>
      <c r="DM107" s="429"/>
      <c r="DN107" s="429"/>
      <c r="DO107" s="429"/>
      <c r="DP107" s="429"/>
      <c r="DQ107" s="429"/>
      <c r="DR107" s="429"/>
      <c r="DS107" s="429"/>
      <c r="DT107" s="429"/>
      <c r="DU107" s="429"/>
      <c r="DV107" s="429"/>
      <c r="DW107" s="429"/>
      <c r="DX107" s="429"/>
      <c r="DY107" s="429"/>
      <c r="DZ107" s="429"/>
      <c r="EA107" s="429"/>
      <c r="EB107" s="429"/>
      <c r="EC107" s="429"/>
      <c r="ED107" s="429"/>
      <c r="EE107" s="429"/>
      <c r="EF107" s="429"/>
      <c r="EG107" s="429"/>
      <c r="EH107" s="429"/>
      <c r="EI107" s="429"/>
      <c r="EJ107" s="429"/>
      <c r="EK107" s="429"/>
      <c r="EL107" s="429"/>
      <c r="EM107" s="429"/>
      <c r="EN107" s="429"/>
      <c r="EO107" s="429"/>
      <c r="EP107" s="429"/>
      <c r="EQ107" s="429"/>
      <c r="ER107" s="429"/>
      <c r="ES107" s="429"/>
      <c r="ET107" s="429"/>
      <c r="EU107" s="429"/>
    </row>
    <row r="108" spans="1:151" x14ac:dyDescent="0.3">
      <c r="A108" s="163">
        <v>24</v>
      </c>
      <c r="B108" s="164" t="s">
        <v>13</v>
      </c>
      <c r="C108" s="61" t="s">
        <v>14</v>
      </c>
      <c r="D108" s="61" t="s">
        <v>149</v>
      </c>
      <c r="E108" s="47" t="s">
        <v>102</v>
      </c>
      <c r="F108" s="23" t="s">
        <v>408</v>
      </c>
      <c r="G108" s="47" t="s">
        <v>94</v>
      </c>
      <c r="H108" s="47"/>
      <c r="I108" s="83" t="s">
        <v>62</v>
      </c>
      <c r="J108" s="140" t="s">
        <v>83</v>
      </c>
      <c r="K108" s="40"/>
      <c r="L108" s="12" t="s">
        <v>375</v>
      </c>
      <c r="M108" s="40" t="s">
        <v>17</v>
      </c>
      <c r="N108" s="39">
        <v>70.400000000000006</v>
      </c>
      <c r="O108" s="141">
        <f t="shared" si="185"/>
        <v>56249.999999999993</v>
      </c>
      <c r="P108" s="354">
        <v>3960000</v>
      </c>
      <c r="Q108" s="394">
        <f t="shared" si="102"/>
        <v>0</v>
      </c>
      <c r="R108" s="395">
        <f t="shared" si="103"/>
        <v>0</v>
      </c>
      <c r="S108" s="395">
        <f t="shared" si="104"/>
        <v>0</v>
      </c>
      <c r="T108" s="394">
        <f t="shared" si="105"/>
        <v>1</v>
      </c>
      <c r="U108" s="395">
        <f t="shared" si="106"/>
        <v>70.400000000000006</v>
      </c>
      <c r="V108" s="395">
        <f t="shared" si="107"/>
        <v>3960000</v>
      </c>
      <c r="W108" s="394">
        <f t="shared" si="108"/>
        <v>0</v>
      </c>
      <c r="X108" s="396">
        <f t="shared" si="109"/>
        <v>0</v>
      </c>
      <c r="Y108" s="396">
        <f t="shared" si="110"/>
        <v>0</v>
      </c>
      <c r="Z108" s="394">
        <f t="shared" si="111"/>
        <v>0</v>
      </c>
      <c r="AA108" s="396">
        <f t="shared" si="112"/>
        <v>0</v>
      </c>
      <c r="AB108" s="396">
        <f t="shared" si="113"/>
        <v>0</v>
      </c>
      <c r="AC108" s="394">
        <f t="shared" si="114"/>
        <v>0</v>
      </c>
      <c r="AD108" s="396">
        <f t="shared" si="115"/>
        <v>0</v>
      </c>
      <c r="AE108" s="396">
        <f t="shared" si="116"/>
        <v>0</v>
      </c>
      <c r="AF108" s="389">
        <f t="shared" si="186"/>
        <v>0</v>
      </c>
      <c r="AG108" s="367">
        <f t="shared" si="187"/>
        <v>0</v>
      </c>
      <c r="AH108" s="367">
        <f t="shared" si="117"/>
        <v>0</v>
      </c>
      <c r="AI108" s="367">
        <f t="shared" si="188"/>
        <v>70.400000000000006</v>
      </c>
      <c r="AJ108" s="367">
        <f t="shared" si="189"/>
        <v>3960000</v>
      </c>
      <c r="AK108" s="372">
        <f t="shared" si="118"/>
        <v>1</v>
      </c>
      <c r="AL108" s="394">
        <f t="shared" si="119"/>
        <v>0</v>
      </c>
      <c r="AM108" s="395">
        <f t="shared" si="120"/>
        <v>0</v>
      </c>
      <c r="AN108" s="395">
        <f t="shared" si="121"/>
        <v>0</v>
      </c>
      <c r="AO108" s="394">
        <f t="shared" si="122"/>
        <v>1</v>
      </c>
      <c r="AP108" s="395">
        <f t="shared" si="123"/>
        <v>70.400000000000006</v>
      </c>
      <c r="AQ108" s="395">
        <f t="shared" si="124"/>
        <v>3960000</v>
      </c>
      <c r="AR108" s="394">
        <f t="shared" si="125"/>
        <v>0</v>
      </c>
      <c r="AS108" s="366">
        <f t="shared" si="126"/>
        <v>0</v>
      </c>
      <c r="AT108" s="366">
        <f t="shared" si="127"/>
        <v>0</v>
      </c>
      <c r="AU108" s="394">
        <f t="shared" si="128"/>
        <v>1</v>
      </c>
      <c r="AV108" s="395">
        <f t="shared" si="129"/>
        <v>70.400000000000006</v>
      </c>
      <c r="AW108" s="395">
        <f t="shared" si="130"/>
        <v>3960000</v>
      </c>
      <c r="AX108" s="394">
        <f t="shared" si="131"/>
        <v>0</v>
      </c>
      <c r="AY108" s="366">
        <f t="shared" si="132"/>
        <v>0</v>
      </c>
      <c r="AZ108" s="366">
        <f t="shared" si="133"/>
        <v>0</v>
      </c>
      <c r="BA108" s="394">
        <f t="shared" si="134"/>
        <v>0</v>
      </c>
      <c r="BB108" s="366">
        <f t="shared" si="177"/>
        <v>0</v>
      </c>
      <c r="BC108" s="366">
        <f t="shared" si="178"/>
        <v>0</v>
      </c>
      <c r="BD108" s="394">
        <f t="shared" si="175"/>
        <v>0</v>
      </c>
      <c r="BE108" s="366">
        <f t="shared" si="180"/>
        <v>0</v>
      </c>
      <c r="BF108" s="366">
        <f t="shared" si="181"/>
        <v>0</v>
      </c>
      <c r="BG108" s="394">
        <f t="shared" si="135"/>
        <v>0</v>
      </c>
      <c r="BH108" s="366">
        <f t="shared" si="182"/>
        <v>0</v>
      </c>
      <c r="BI108" s="366">
        <f t="shared" si="183"/>
        <v>0</v>
      </c>
      <c r="BJ108" s="394">
        <f t="shared" si="136"/>
        <v>1</v>
      </c>
      <c r="BK108" s="366">
        <f t="shared" si="137"/>
        <v>70.400000000000006</v>
      </c>
      <c r="BL108" s="366">
        <f t="shared" si="138"/>
        <v>3960000</v>
      </c>
      <c r="BM108" s="394">
        <f t="shared" si="139"/>
        <v>0</v>
      </c>
      <c r="BN108" s="366">
        <f t="shared" si="140"/>
        <v>0</v>
      </c>
      <c r="BO108" s="366">
        <f t="shared" si="141"/>
        <v>0</v>
      </c>
      <c r="BP108" s="394">
        <f t="shared" si="142"/>
        <v>0</v>
      </c>
      <c r="BQ108" s="366">
        <f t="shared" si="143"/>
        <v>0</v>
      </c>
      <c r="BR108" s="366">
        <f t="shared" si="144"/>
        <v>0</v>
      </c>
      <c r="BS108" s="394">
        <f t="shared" si="145"/>
        <v>0</v>
      </c>
      <c r="BT108" s="366">
        <f t="shared" si="146"/>
        <v>0</v>
      </c>
      <c r="BU108" s="366">
        <f t="shared" si="147"/>
        <v>0</v>
      </c>
      <c r="BV108" s="394">
        <f t="shared" si="148"/>
        <v>0</v>
      </c>
      <c r="BW108" s="366">
        <f t="shared" si="149"/>
        <v>0</v>
      </c>
      <c r="BX108" s="366">
        <f t="shared" si="150"/>
        <v>0</v>
      </c>
      <c r="BY108" s="394">
        <f t="shared" si="151"/>
        <v>0</v>
      </c>
      <c r="BZ108" s="366">
        <f t="shared" si="152"/>
        <v>0</v>
      </c>
      <c r="CA108" s="366">
        <f t="shared" si="153"/>
        <v>0</v>
      </c>
      <c r="CB108" s="394">
        <f t="shared" si="154"/>
        <v>0</v>
      </c>
      <c r="CC108" s="366">
        <f t="shared" si="155"/>
        <v>0</v>
      </c>
      <c r="CD108" s="366">
        <f t="shared" si="156"/>
        <v>0</v>
      </c>
      <c r="CE108" s="394">
        <f t="shared" si="157"/>
        <v>1</v>
      </c>
      <c r="CF108" s="366">
        <f t="shared" si="158"/>
        <v>70.400000000000006</v>
      </c>
      <c r="CG108" s="366">
        <f t="shared" si="159"/>
        <v>3960000</v>
      </c>
      <c r="CH108" s="394">
        <f t="shared" si="160"/>
        <v>0</v>
      </c>
      <c r="CI108" s="366">
        <f t="shared" si="161"/>
        <v>0</v>
      </c>
      <c r="CJ108" s="366">
        <f t="shared" si="162"/>
        <v>0</v>
      </c>
      <c r="CK108" s="394">
        <f t="shared" si="163"/>
        <v>0</v>
      </c>
      <c r="CL108" s="366">
        <f t="shared" si="164"/>
        <v>0</v>
      </c>
      <c r="CM108" s="366">
        <f t="shared" si="165"/>
        <v>0</v>
      </c>
      <c r="CN108" s="394">
        <f t="shared" si="166"/>
        <v>0</v>
      </c>
      <c r="CO108" s="366">
        <f t="shared" si="167"/>
        <v>0</v>
      </c>
      <c r="CP108" s="366">
        <f t="shared" si="168"/>
        <v>0</v>
      </c>
      <c r="CQ108" s="394">
        <f t="shared" si="169"/>
        <v>0</v>
      </c>
      <c r="CR108" s="366">
        <f t="shared" si="170"/>
        <v>0</v>
      </c>
      <c r="CS108" s="366">
        <f t="shared" si="171"/>
        <v>0</v>
      </c>
      <c r="CT108" s="394">
        <f t="shared" si="172"/>
        <v>0</v>
      </c>
      <c r="CU108" s="366">
        <f t="shared" si="173"/>
        <v>0</v>
      </c>
      <c r="CV108" s="366">
        <f t="shared" si="174"/>
        <v>0</v>
      </c>
      <c r="CW108" s="429"/>
      <c r="CX108" s="429"/>
      <c r="CY108" s="429"/>
      <c r="CZ108" s="429"/>
      <c r="DA108" s="429"/>
      <c r="DB108" s="429"/>
      <c r="DC108" s="429"/>
      <c r="DD108" s="429"/>
      <c r="DE108" s="429"/>
      <c r="DF108" s="429"/>
      <c r="DG108" s="429"/>
      <c r="DH108" s="429"/>
      <c r="DI108" s="429"/>
      <c r="DJ108" s="429"/>
      <c r="DK108" s="429"/>
      <c r="DL108" s="429"/>
      <c r="DM108" s="429"/>
      <c r="DN108" s="429"/>
      <c r="DO108" s="429"/>
      <c r="DP108" s="429"/>
      <c r="DQ108" s="429"/>
      <c r="DR108" s="429"/>
      <c r="DS108" s="429"/>
      <c r="DT108" s="429"/>
      <c r="DU108" s="429"/>
      <c r="DV108" s="429"/>
      <c r="DW108" s="429"/>
      <c r="DX108" s="429"/>
      <c r="DY108" s="429"/>
      <c r="DZ108" s="429"/>
      <c r="EA108" s="429"/>
      <c r="EB108" s="429"/>
      <c r="EC108" s="429"/>
      <c r="ED108" s="429"/>
      <c r="EE108" s="429"/>
      <c r="EF108" s="429"/>
      <c r="EG108" s="429"/>
      <c r="EH108" s="429"/>
      <c r="EI108" s="429"/>
      <c r="EJ108" s="429"/>
      <c r="EK108" s="429"/>
      <c r="EL108" s="429"/>
      <c r="EM108" s="429"/>
      <c r="EN108" s="429"/>
      <c r="EO108" s="429"/>
      <c r="EP108" s="429"/>
      <c r="EQ108" s="429"/>
      <c r="ER108" s="429"/>
      <c r="ES108" s="429"/>
      <c r="ET108" s="429"/>
      <c r="EU108" s="429"/>
    </row>
    <row r="109" spans="1:151" x14ac:dyDescent="0.3">
      <c r="A109" s="161"/>
      <c r="B109" s="162"/>
      <c r="C109" s="2"/>
      <c r="D109" s="2"/>
      <c r="E109" s="8"/>
      <c r="F109" s="152"/>
      <c r="G109" s="8"/>
      <c r="H109" s="8"/>
      <c r="I109" s="10"/>
      <c r="J109" s="6"/>
      <c r="K109" s="11"/>
      <c r="L109" s="2"/>
      <c r="M109" s="11"/>
      <c r="N109" s="286">
        <f>SUM(N85:N108)</f>
        <v>2397.9699999999998</v>
      </c>
      <c r="O109" s="285">
        <f>AVERAGE(O85:O108)</f>
        <v>66822.916666666672</v>
      </c>
      <c r="P109" s="353">
        <f>SUM(P85:P108)</f>
        <v>159261429</v>
      </c>
      <c r="Q109" s="394">
        <f t="shared" si="102"/>
        <v>0</v>
      </c>
      <c r="R109" s="395">
        <f t="shared" si="103"/>
        <v>0</v>
      </c>
      <c r="S109" s="395">
        <f t="shared" si="104"/>
        <v>0</v>
      </c>
      <c r="T109" s="394">
        <f t="shared" si="105"/>
        <v>0</v>
      </c>
      <c r="U109" s="395">
        <f t="shared" si="106"/>
        <v>0</v>
      </c>
      <c r="V109" s="395">
        <f t="shared" si="107"/>
        <v>0</v>
      </c>
      <c r="W109" s="394">
        <f t="shared" si="108"/>
        <v>0</v>
      </c>
      <c r="X109" s="396">
        <f t="shared" si="109"/>
        <v>0</v>
      </c>
      <c r="Y109" s="396">
        <f t="shared" si="110"/>
        <v>0</v>
      </c>
      <c r="Z109" s="394">
        <f t="shared" si="111"/>
        <v>0</v>
      </c>
      <c r="AA109" s="396">
        <f t="shared" si="112"/>
        <v>0</v>
      </c>
      <c r="AB109" s="396">
        <f t="shared" si="113"/>
        <v>0</v>
      </c>
      <c r="AC109" s="394">
        <f t="shared" si="114"/>
        <v>0</v>
      </c>
      <c r="AD109" s="396">
        <f t="shared" si="115"/>
        <v>0</v>
      </c>
      <c r="AE109" s="396">
        <f t="shared" si="116"/>
        <v>0</v>
      </c>
      <c r="AF109" s="389">
        <f t="shared" si="186"/>
        <v>0</v>
      </c>
      <c r="AG109" s="367">
        <f t="shared" si="187"/>
        <v>0</v>
      </c>
      <c r="AH109" s="367">
        <f t="shared" si="117"/>
        <v>0</v>
      </c>
      <c r="AI109" s="367">
        <f t="shared" si="188"/>
        <v>0</v>
      </c>
      <c r="AJ109" s="367">
        <f t="shared" si="189"/>
        <v>0</v>
      </c>
      <c r="AK109" s="372">
        <f t="shared" si="118"/>
        <v>0</v>
      </c>
      <c r="AL109" s="394">
        <f t="shared" si="119"/>
        <v>0</v>
      </c>
      <c r="AM109" s="395">
        <f t="shared" si="120"/>
        <v>0</v>
      </c>
      <c r="AN109" s="395">
        <f t="shared" si="121"/>
        <v>0</v>
      </c>
      <c r="AO109" s="394">
        <f t="shared" si="122"/>
        <v>0</v>
      </c>
      <c r="AP109" s="395">
        <f t="shared" si="123"/>
        <v>0</v>
      </c>
      <c r="AQ109" s="395">
        <f t="shared" si="124"/>
        <v>0</v>
      </c>
      <c r="AR109" s="394">
        <f t="shared" si="125"/>
        <v>0</v>
      </c>
      <c r="AS109" s="366">
        <f t="shared" si="126"/>
        <v>0</v>
      </c>
      <c r="AT109" s="366">
        <f t="shared" si="127"/>
        <v>0</v>
      </c>
      <c r="AU109" s="394">
        <f t="shared" si="128"/>
        <v>0</v>
      </c>
      <c r="AV109" s="395">
        <f t="shared" si="129"/>
        <v>0</v>
      </c>
      <c r="AW109" s="395">
        <f t="shared" si="130"/>
        <v>0</v>
      </c>
      <c r="AX109" s="394">
        <f t="shared" si="131"/>
        <v>0</v>
      </c>
      <c r="AY109" s="366">
        <f t="shared" si="132"/>
        <v>0</v>
      </c>
      <c r="AZ109" s="366">
        <f t="shared" si="133"/>
        <v>0</v>
      </c>
      <c r="BA109" s="394">
        <f t="shared" si="134"/>
        <v>0</v>
      </c>
      <c r="BB109" s="366">
        <f t="shared" si="177"/>
        <v>0</v>
      </c>
      <c r="BC109" s="366">
        <f t="shared" si="178"/>
        <v>0</v>
      </c>
      <c r="BD109" s="394">
        <f t="shared" si="175"/>
        <v>0</v>
      </c>
      <c r="BE109" s="366">
        <f t="shared" si="180"/>
        <v>0</v>
      </c>
      <c r="BF109" s="366">
        <f t="shared" si="181"/>
        <v>0</v>
      </c>
      <c r="BG109" s="394">
        <f t="shared" si="135"/>
        <v>0</v>
      </c>
      <c r="BH109" s="366">
        <f t="shared" si="182"/>
        <v>0</v>
      </c>
      <c r="BI109" s="366">
        <f t="shared" si="183"/>
        <v>0</v>
      </c>
      <c r="BJ109" s="394">
        <f t="shared" si="136"/>
        <v>0</v>
      </c>
      <c r="BK109" s="366">
        <f t="shared" si="137"/>
        <v>0</v>
      </c>
      <c r="BL109" s="366">
        <f t="shared" si="138"/>
        <v>0</v>
      </c>
      <c r="BM109" s="394">
        <f t="shared" si="139"/>
        <v>0</v>
      </c>
      <c r="BN109" s="366">
        <f t="shared" si="140"/>
        <v>0</v>
      </c>
      <c r="BO109" s="366">
        <f t="shared" si="141"/>
        <v>0</v>
      </c>
      <c r="BP109" s="394">
        <f t="shared" si="142"/>
        <v>0</v>
      </c>
      <c r="BQ109" s="366">
        <f t="shared" si="143"/>
        <v>0</v>
      </c>
      <c r="BR109" s="366">
        <f t="shared" si="144"/>
        <v>0</v>
      </c>
      <c r="BS109" s="394">
        <f t="shared" si="145"/>
        <v>0</v>
      </c>
      <c r="BT109" s="366">
        <f t="shared" si="146"/>
        <v>0</v>
      </c>
      <c r="BU109" s="366">
        <f t="shared" si="147"/>
        <v>0</v>
      </c>
      <c r="BV109" s="394">
        <f t="shared" si="148"/>
        <v>0</v>
      </c>
      <c r="BW109" s="366">
        <f t="shared" si="149"/>
        <v>0</v>
      </c>
      <c r="BX109" s="366">
        <f t="shared" si="150"/>
        <v>0</v>
      </c>
      <c r="BY109" s="394">
        <f t="shared" si="151"/>
        <v>0</v>
      </c>
      <c r="BZ109" s="366">
        <f t="shared" si="152"/>
        <v>0</v>
      </c>
      <c r="CA109" s="366">
        <f t="shared" si="153"/>
        <v>0</v>
      </c>
      <c r="CB109" s="394">
        <f t="shared" si="154"/>
        <v>0</v>
      </c>
      <c r="CC109" s="366">
        <f t="shared" si="155"/>
        <v>0</v>
      </c>
      <c r="CD109" s="366">
        <f t="shared" si="156"/>
        <v>0</v>
      </c>
      <c r="CE109" s="394">
        <f t="shared" si="157"/>
        <v>0</v>
      </c>
      <c r="CF109" s="366">
        <f t="shared" si="158"/>
        <v>0</v>
      </c>
      <c r="CG109" s="366">
        <f t="shared" si="159"/>
        <v>0</v>
      </c>
      <c r="CH109" s="394">
        <f t="shared" si="160"/>
        <v>0</v>
      </c>
      <c r="CI109" s="366">
        <f t="shared" si="161"/>
        <v>0</v>
      </c>
      <c r="CJ109" s="366">
        <f t="shared" si="162"/>
        <v>0</v>
      </c>
      <c r="CK109" s="394">
        <f t="shared" si="163"/>
        <v>0</v>
      </c>
      <c r="CL109" s="366">
        <f t="shared" si="164"/>
        <v>0</v>
      </c>
      <c r="CM109" s="366">
        <f t="shared" si="165"/>
        <v>0</v>
      </c>
      <c r="CN109" s="394">
        <f t="shared" si="166"/>
        <v>0</v>
      </c>
      <c r="CO109" s="366">
        <f t="shared" si="167"/>
        <v>0</v>
      </c>
      <c r="CP109" s="366">
        <f t="shared" si="168"/>
        <v>0</v>
      </c>
      <c r="CQ109" s="394">
        <f t="shared" si="169"/>
        <v>0</v>
      </c>
      <c r="CR109" s="366">
        <f t="shared" si="170"/>
        <v>0</v>
      </c>
      <c r="CS109" s="366">
        <f t="shared" si="171"/>
        <v>0</v>
      </c>
      <c r="CT109" s="394">
        <f t="shared" si="172"/>
        <v>0</v>
      </c>
      <c r="CU109" s="366">
        <f t="shared" si="173"/>
        <v>0</v>
      </c>
      <c r="CV109" s="366">
        <f t="shared" si="174"/>
        <v>0</v>
      </c>
      <c r="CW109" s="429"/>
      <c r="CX109" s="429"/>
      <c r="CY109" s="429"/>
      <c r="CZ109" s="429"/>
      <c r="DA109" s="429"/>
      <c r="DB109" s="429"/>
      <c r="DC109" s="429"/>
      <c r="DD109" s="429"/>
      <c r="DE109" s="429"/>
      <c r="DF109" s="429"/>
      <c r="DG109" s="429"/>
      <c r="DH109" s="429"/>
      <c r="DI109" s="429"/>
      <c r="DJ109" s="429"/>
      <c r="DK109" s="429"/>
      <c r="DL109" s="429"/>
      <c r="DM109" s="429"/>
      <c r="DN109" s="429"/>
      <c r="DO109" s="429"/>
      <c r="DP109" s="429"/>
      <c r="DQ109" s="429"/>
      <c r="DR109" s="429"/>
      <c r="DS109" s="429"/>
      <c r="DT109" s="429"/>
      <c r="DU109" s="429"/>
      <c r="DV109" s="429"/>
      <c r="DW109" s="429"/>
      <c r="DX109" s="429"/>
      <c r="DY109" s="429"/>
      <c r="DZ109" s="429"/>
      <c r="EA109" s="429"/>
      <c r="EB109" s="429"/>
      <c r="EC109" s="429"/>
      <c r="ED109" s="429"/>
      <c r="EE109" s="429"/>
      <c r="EF109" s="429"/>
      <c r="EG109" s="429"/>
      <c r="EH109" s="429"/>
      <c r="EI109" s="429"/>
      <c r="EJ109" s="429"/>
      <c r="EK109" s="429"/>
      <c r="EL109" s="429"/>
      <c r="EM109" s="429"/>
      <c r="EN109" s="429"/>
      <c r="EO109" s="429"/>
      <c r="EP109" s="429"/>
      <c r="EQ109" s="429"/>
      <c r="ER109" s="429"/>
      <c r="ES109" s="429"/>
      <c r="ET109" s="429"/>
      <c r="EU109" s="429"/>
    </row>
    <row r="110" spans="1:151" x14ac:dyDescent="0.3">
      <c r="A110" s="72" t="s">
        <v>15</v>
      </c>
      <c r="B110" s="66"/>
      <c r="C110" s="67"/>
      <c r="D110" s="67"/>
      <c r="E110" s="67"/>
      <c r="F110" s="67"/>
      <c r="G110" s="67"/>
      <c r="H110" s="67"/>
      <c r="I110" s="68"/>
      <c r="J110" s="68"/>
      <c r="K110" s="69"/>
      <c r="L110" s="67"/>
      <c r="M110" s="69"/>
      <c r="N110" s="68"/>
      <c r="O110" s="70"/>
      <c r="P110" s="71"/>
      <c r="Q110" s="394">
        <f t="shared" si="102"/>
        <v>0</v>
      </c>
      <c r="R110" s="395">
        <f t="shared" si="103"/>
        <v>0</v>
      </c>
      <c r="S110" s="395">
        <f t="shared" si="104"/>
        <v>0</v>
      </c>
      <c r="T110" s="394">
        <f t="shared" si="105"/>
        <v>0</v>
      </c>
      <c r="U110" s="395">
        <f t="shared" si="106"/>
        <v>0</v>
      </c>
      <c r="V110" s="395">
        <f t="shared" si="107"/>
        <v>0</v>
      </c>
      <c r="W110" s="394">
        <f t="shared" si="108"/>
        <v>0</v>
      </c>
      <c r="X110" s="396">
        <f t="shared" si="109"/>
        <v>0</v>
      </c>
      <c r="Y110" s="396">
        <f t="shared" si="110"/>
        <v>0</v>
      </c>
      <c r="Z110" s="394">
        <f t="shared" si="111"/>
        <v>0</v>
      </c>
      <c r="AA110" s="396">
        <f t="shared" si="112"/>
        <v>0</v>
      </c>
      <c r="AB110" s="396">
        <f t="shared" si="113"/>
        <v>0</v>
      </c>
      <c r="AC110" s="394">
        <f t="shared" si="114"/>
        <v>0</v>
      </c>
      <c r="AD110" s="396">
        <f t="shared" si="115"/>
        <v>0</v>
      </c>
      <c r="AE110" s="396">
        <f t="shared" si="116"/>
        <v>0</v>
      </c>
      <c r="AF110" s="389">
        <f t="shared" si="186"/>
        <v>0</v>
      </c>
      <c r="AG110" s="367">
        <f t="shared" si="187"/>
        <v>0</v>
      </c>
      <c r="AH110" s="367">
        <f t="shared" si="117"/>
        <v>0</v>
      </c>
      <c r="AI110" s="367">
        <f t="shared" si="188"/>
        <v>0</v>
      </c>
      <c r="AJ110" s="367">
        <f t="shared" si="189"/>
        <v>0</v>
      </c>
      <c r="AK110" s="372">
        <f t="shared" si="118"/>
        <v>0</v>
      </c>
      <c r="AL110" s="394">
        <f t="shared" si="119"/>
        <v>0</v>
      </c>
      <c r="AM110" s="395">
        <f t="shared" si="120"/>
        <v>0</v>
      </c>
      <c r="AN110" s="395">
        <f t="shared" si="121"/>
        <v>0</v>
      </c>
      <c r="AO110" s="394">
        <f t="shared" si="122"/>
        <v>0</v>
      </c>
      <c r="AP110" s="395">
        <f t="shared" si="123"/>
        <v>0</v>
      </c>
      <c r="AQ110" s="395">
        <f t="shared" si="124"/>
        <v>0</v>
      </c>
      <c r="AR110" s="394">
        <f t="shared" si="125"/>
        <v>0</v>
      </c>
      <c r="AS110" s="366">
        <f t="shared" si="126"/>
        <v>0</v>
      </c>
      <c r="AT110" s="366">
        <f t="shared" si="127"/>
        <v>0</v>
      </c>
      <c r="AU110" s="394">
        <f t="shared" si="128"/>
        <v>0</v>
      </c>
      <c r="AV110" s="395">
        <f t="shared" si="129"/>
        <v>0</v>
      </c>
      <c r="AW110" s="395">
        <f t="shared" si="130"/>
        <v>0</v>
      </c>
      <c r="AX110" s="394">
        <f t="shared" si="131"/>
        <v>0</v>
      </c>
      <c r="AY110" s="366">
        <f t="shared" si="132"/>
        <v>0</v>
      </c>
      <c r="AZ110" s="366">
        <f t="shared" si="133"/>
        <v>0</v>
      </c>
      <c r="BA110" s="394">
        <f t="shared" si="134"/>
        <v>0</v>
      </c>
      <c r="BB110" s="366">
        <f t="shared" si="177"/>
        <v>0</v>
      </c>
      <c r="BC110" s="366">
        <f t="shared" si="178"/>
        <v>0</v>
      </c>
      <c r="BD110" s="394">
        <f t="shared" si="175"/>
        <v>0</v>
      </c>
      <c r="BE110" s="366">
        <f t="shared" si="180"/>
        <v>0</v>
      </c>
      <c r="BF110" s="366">
        <f t="shared" si="181"/>
        <v>0</v>
      </c>
      <c r="BG110" s="394">
        <f t="shared" si="135"/>
        <v>0</v>
      </c>
      <c r="BH110" s="366">
        <f t="shared" si="182"/>
        <v>0</v>
      </c>
      <c r="BI110" s="366">
        <f t="shared" si="183"/>
        <v>0</v>
      </c>
      <c r="BJ110" s="394">
        <f t="shared" si="136"/>
        <v>0</v>
      </c>
      <c r="BK110" s="366">
        <f t="shared" si="137"/>
        <v>0</v>
      </c>
      <c r="BL110" s="366">
        <f t="shared" si="138"/>
        <v>0</v>
      </c>
      <c r="BM110" s="394">
        <f t="shared" si="139"/>
        <v>0</v>
      </c>
      <c r="BN110" s="366">
        <f t="shared" si="140"/>
        <v>0</v>
      </c>
      <c r="BO110" s="366">
        <f t="shared" si="141"/>
        <v>0</v>
      </c>
      <c r="BP110" s="394">
        <f t="shared" si="142"/>
        <v>0</v>
      </c>
      <c r="BQ110" s="366">
        <f t="shared" si="143"/>
        <v>0</v>
      </c>
      <c r="BR110" s="366">
        <f t="shared" si="144"/>
        <v>0</v>
      </c>
      <c r="BS110" s="394">
        <f t="shared" si="145"/>
        <v>0</v>
      </c>
      <c r="BT110" s="366">
        <f t="shared" si="146"/>
        <v>0</v>
      </c>
      <c r="BU110" s="366">
        <f t="shared" si="147"/>
        <v>0</v>
      </c>
      <c r="BV110" s="394">
        <f t="shared" si="148"/>
        <v>0</v>
      </c>
      <c r="BW110" s="366">
        <f t="shared" si="149"/>
        <v>0</v>
      </c>
      <c r="BX110" s="366">
        <f t="shared" si="150"/>
        <v>0</v>
      </c>
      <c r="BY110" s="394">
        <f t="shared" si="151"/>
        <v>0</v>
      </c>
      <c r="BZ110" s="366">
        <f t="shared" si="152"/>
        <v>0</v>
      </c>
      <c r="CA110" s="366">
        <f t="shared" si="153"/>
        <v>0</v>
      </c>
      <c r="CB110" s="394">
        <f t="shared" si="154"/>
        <v>0</v>
      </c>
      <c r="CC110" s="366">
        <f t="shared" si="155"/>
        <v>0</v>
      </c>
      <c r="CD110" s="366">
        <f t="shared" si="156"/>
        <v>0</v>
      </c>
      <c r="CE110" s="394">
        <f t="shared" si="157"/>
        <v>0</v>
      </c>
      <c r="CF110" s="366">
        <f t="shared" si="158"/>
        <v>0</v>
      </c>
      <c r="CG110" s="366">
        <f t="shared" si="159"/>
        <v>0</v>
      </c>
      <c r="CH110" s="394">
        <f t="shared" si="160"/>
        <v>0</v>
      </c>
      <c r="CI110" s="366">
        <f t="shared" si="161"/>
        <v>0</v>
      </c>
      <c r="CJ110" s="366">
        <f t="shared" si="162"/>
        <v>0</v>
      </c>
      <c r="CK110" s="394">
        <f t="shared" si="163"/>
        <v>0</v>
      </c>
      <c r="CL110" s="366">
        <f t="shared" si="164"/>
        <v>0</v>
      </c>
      <c r="CM110" s="366">
        <f t="shared" si="165"/>
        <v>0</v>
      </c>
      <c r="CN110" s="394">
        <f t="shared" si="166"/>
        <v>0</v>
      </c>
      <c r="CO110" s="366">
        <f t="shared" si="167"/>
        <v>0</v>
      </c>
      <c r="CP110" s="366">
        <f t="shared" si="168"/>
        <v>0</v>
      </c>
      <c r="CQ110" s="394">
        <f t="shared" si="169"/>
        <v>0</v>
      </c>
      <c r="CR110" s="366">
        <f t="shared" si="170"/>
        <v>0</v>
      </c>
      <c r="CS110" s="366">
        <f t="shared" si="171"/>
        <v>0</v>
      </c>
      <c r="CT110" s="394">
        <f t="shared" si="172"/>
        <v>0</v>
      </c>
      <c r="CU110" s="366">
        <f t="shared" si="173"/>
        <v>0</v>
      </c>
      <c r="CV110" s="366">
        <f t="shared" si="174"/>
        <v>0</v>
      </c>
      <c r="CW110" s="429"/>
      <c r="CX110" s="429"/>
      <c r="CY110" s="429"/>
      <c r="CZ110" s="429"/>
      <c r="DA110" s="429"/>
      <c r="DB110" s="429"/>
      <c r="DC110" s="429"/>
      <c r="DD110" s="429"/>
      <c r="DE110" s="429"/>
      <c r="DF110" s="429"/>
      <c r="DG110" s="429"/>
      <c r="DH110" s="429"/>
      <c r="DI110" s="429"/>
      <c r="DJ110" s="429"/>
      <c r="DK110" s="429"/>
      <c r="DL110" s="429"/>
      <c r="DM110" s="429"/>
      <c r="DN110" s="429"/>
      <c r="DO110" s="429"/>
      <c r="DP110" s="429"/>
      <c r="DQ110" s="429"/>
      <c r="DR110" s="429"/>
      <c r="DS110" s="429"/>
      <c r="DT110" s="429"/>
      <c r="DU110" s="429"/>
      <c r="DV110" s="429"/>
      <c r="DW110" s="429"/>
      <c r="DX110" s="429"/>
      <c r="DY110" s="429"/>
      <c r="DZ110" s="429"/>
      <c r="EA110" s="429"/>
      <c r="EB110" s="429"/>
      <c r="EC110" s="429"/>
      <c r="ED110" s="429"/>
      <c r="EE110" s="429"/>
      <c r="EF110" s="429"/>
      <c r="EG110" s="429"/>
      <c r="EH110" s="429"/>
      <c r="EI110" s="429"/>
      <c r="EJ110" s="429"/>
      <c r="EK110" s="429"/>
      <c r="EL110" s="429"/>
      <c r="EM110" s="429"/>
      <c r="EN110" s="429"/>
      <c r="EO110" s="429"/>
      <c r="EP110" s="429"/>
      <c r="EQ110" s="429"/>
      <c r="ER110" s="429"/>
      <c r="ES110" s="429"/>
      <c r="ET110" s="429"/>
      <c r="EU110" s="429"/>
    </row>
    <row r="111" spans="1:151" x14ac:dyDescent="0.3">
      <c r="A111" s="168">
        <v>1</v>
      </c>
      <c r="B111" s="169" t="s">
        <v>15</v>
      </c>
      <c r="C111" s="63" t="s">
        <v>150</v>
      </c>
      <c r="D111" s="63" t="s">
        <v>152</v>
      </c>
      <c r="E111" s="47" t="s">
        <v>102</v>
      </c>
      <c r="F111" s="23" t="s">
        <v>408</v>
      </c>
      <c r="G111" s="47" t="s">
        <v>94</v>
      </c>
      <c r="H111" s="64" t="s">
        <v>348</v>
      </c>
      <c r="I111" s="64">
        <v>2020</v>
      </c>
      <c r="J111" s="78" t="s">
        <v>82</v>
      </c>
      <c r="K111" s="4" t="s">
        <v>43</v>
      </c>
      <c r="L111" s="12" t="s">
        <v>375</v>
      </c>
      <c r="M111" s="40" t="s">
        <v>17</v>
      </c>
      <c r="N111" s="3">
        <v>48.19</v>
      </c>
      <c r="O111" s="133">
        <f t="shared" ref="O111:O123" si="190">P111/N111</f>
        <v>70000</v>
      </c>
      <c r="P111" s="356">
        <v>3373300</v>
      </c>
      <c r="Q111" s="394">
        <f t="shared" si="102"/>
        <v>0</v>
      </c>
      <c r="R111" s="395">
        <f t="shared" si="103"/>
        <v>0</v>
      </c>
      <c r="S111" s="395">
        <f t="shared" si="104"/>
        <v>0</v>
      </c>
      <c r="T111" s="394">
        <f t="shared" si="105"/>
        <v>1</v>
      </c>
      <c r="U111" s="395">
        <f t="shared" si="106"/>
        <v>48.19</v>
      </c>
      <c r="V111" s="395">
        <f t="shared" si="107"/>
        <v>3373300</v>
      </c>
      <c r="W111" s="394">
        <f t="shared" si="108"/>
        <v>0</v>
      </c>
      <c r="X111" s="396">
        <f t="shared" si="109"/>
        <v>0</v>
      </c>
      <c r="Y111" s="396">
        <f t="shared" si="110"/>
        <v>0</v>
      </c>
      <c r="Z111" s="394">
        <f t="shared" si="111"/>
        <v>0</v>
      </c>
      <c r="AA111" s="396">
        <f t="shared" si="112"/>
        <v>0</v>
      </c>
      <c r="AB111" s="396">
        <f t="shared" si="113"/>
        <v>0</v>
      </c>
      <c r="AC111" s="394">
        <f t="shared" si="114"/>
        <v>0</v>
      </c>
      <c r="AD111" s="396">
        <f t="shared" si="115"/>
        <v>0</v>
      </c>
      <c r="AE111" s="396">
        <f t="shared" si="116"/>
        <v>0</v>
      </c>
      <c r="AF111" s="389">
        <f t="shared" si="186"/>
        <v>0</v>
      </c>
      <c r="AG111" s="367">
        <f t="shared" si="187"/>
        <v>0</v>
      </c>
      <c r="AH111" s="367">
        <f t="shared" si="117"/>
        <v>0</v>
      </c>
      <c r="AI111" s="367">
        <f t="shared" si="188"/>
        <v>48.19</v>
      </c>
      <c r="AJ111" s="367">
        <f t="shared" si="189"/>
        <v>3373300</v>
      </c>
      <c r="AK111" s="372">
        <f t="shared" si="118"/>
        <v>1</v>
      </c>
      <c r="AL111" s="394">
        <f t="shared" si="119"/>
        <v>0</v>
      </c>
      <c r="AM111" s="395">
        <f t="shared" si="120"/>
        <v>0</v>
      </c>
      <c r="AN111" s="395">
        <f t="shared" si="121"/>
        <v>0</v>
      </c>
      <c r="AO111" s="394">
        <f t="shared" si="122"/>
        <v>1</v>
      </c>
      <c r="AP111" s="395">
        <f t="shared" si="123"/>
        <v>48.19</v>
      </c>
      <c r="AQ111" s="395">
        <f t="shared" si="124"/>
        <v>3373300</v>
      </c>
      <c r="AR111" s="394">
        <f t="shared" si="125"/>
        <v>0</v>
      </c>
      <c r="AS111" s="366">
        <f t="shared" si="126"/>
        <v>0</v>
      </c>
      <c r="AT111" s="366">
        <f t="shared" si="127"/>
        <v>0</v>
      </c>
      <c r="AU111" s="394">
        <f t="shared" si="128"/>
        <v>1</v>
      </c>
      <c r="AV111" s="395">
        <f t="shared" si="129"/>
        <v>48.19</v>
      </c>
      <c r="AW111" s="395">
        <f t="shared" si="130"/>
        <v>3373300</v>
      </c>
      <c r="AX111" s="394">
        <f t="shared" si="131"/>
        <v>0</v>
      </c>
      <c r="AY111" s="366">
        <f t="shared" si="132"/>
        <v>0</v>
      </c>
      <c r="AZ111" s="366">
        <f t="shared" si="133"/>
        <v>0</v>
      </c>
      <c r="BA111" s="394">
        <f t="shared" si="134"/>
        <v>0</v>
      </c>
      <c r="BB111" s="366">
        <f t="shared" si="177"/>
        <v>0</v>
      </c>
      <c r="BC111" s="366">
        <f t="shared" si="178"/>
        <v>0</v>
      </c>
      <c r="BD111" s="394">
        <f t="shared" si="175"/>
        <v>0</v>
      </c>
      <c r="BE111" s="366">
        <f t="shared" si="180"/>
        <v>0</v>
      </c>
      <c r="BF111" s="366">
        <f t="shared" si="181"/>
        <v>0</v>
      </c>
      <c r="BG111" s="394">
        <f t="shared" si="135"/>
        <v>0</v>
      </c>
      <c r="BH111" s="366">
        <f t="shared" si="182"/>
        <v>0</v>
      </c>
      <c r="BI111" s="366">
        <f t="shared" si="183"/>
        <v>0</v>
      </c>
      <c r="BJ111" s="394">
        <f t="shared" si="136"/>
        <v>1</v>
      </c>
      <c r="BK111" s="366">
        <f t="shared" si="137"/>
        <v>48.19</v>
      </c>
      <c r="BL111" s="366">
        <f t="shared" si="138"/>
        <v>3373300</v>
      </c>
      <c r="BM111" s="394">
        <f t="shared" si="139"/>
        <v>0</v>
      </c>
      <c r="BN111" s="366">
        <f t="shared" si="140"/>
        <v>0</v>
      </c>
      <c r="BO111" s="366">
        <f t="shared" si="141"/>
        <v>0</v>
      </c>
      <c r="BP111" s="394">
        <f t="shared" si="142"/>
        <v>0</v>
      </c>
      <c r="BQ111" s="366">
        <f t="shared" si="143"/>
        <v>0</v>
      </c>
      <c r="BR111" s="366">
        <f t="shared" si="144"/>
        <v>0</v>
      </c>
      <c r="BS111" s="394">
        <f t="shared" si="145"/>
        <v>0</v>
      </c>
      <c r="BT111" s="366">
        <f t="shared" si="146"/>
        <v>0</v>
      </c>
      <c r="BU111" s="366">
        <f t="shared" si="147"/>
        <v>0</v>
      </c>
      <c r="BV111" s="394">
        <f t="shared" si="148"/>
        <v>0</v>
      </c>
      <c r="BW111" s="366">
        <f t="shared" si="149"/>
        <v>0</v>
      </c>
      <c r="BX111" s="366">
        <f t="shared" si="150"/>
        <v>0</v>
      </c>
      <c r="BY111" s="394">
        <f t="shared" si="151"/>
        <v>0</v>
      </c>
      <c r="BZ111" s="366">
        <f t="shared" si="152"/>
        <v>0</v>
      </c>
      <c r="CA111" s="366">
        <f t="shared" si="153"/>
        <v>0</v>
      </c>
      <c r="CB111" s="394">
        <f t="shared" si="154"/>
        <v>0</v>
      </c>
      <c r="CC111" s="366">
        <f t="shared" si="155"/>
        <v>0</v>
      </c>
      <c r="CD111" s="366">
        <f t="shared" si="156"/>
        <v>0</v>
      </c>
      <c r="CE111" s="394">
        <f t="shared" si="157"/>
        <v>0</v>
      </c>
      <c r="CF111" s="366">
        <f t="shared" si="158"/>
        <v>0</v>
      </c>
      <c r="CG111" s="366">
        <f t="shared" si="159"/>
        <v>0</v>
      </c>
      <c r="CH111" s="394">
        <f t="shared" si="160"/>
        <v>0</v>
      </c>
      <c r="CI111" s="366">
        <f t="shared" si="161"/>
        <v>0</v>
      </c>
      <c r="CJ111" s="366">
        <f t="shared" si="162"/>
        <v>0</v>
      </c>
      <c r="CK111" s="394">
        <f t="shared" si="163"/>
        <v>1</v>
      </c>
      <c r="CL111" s="366">
        <f t="shared" si="164"/>
        <v>48.19</v>
      </c>
      <c r="CM111" s="366">
        <f t="shared" si="165"/>
        <v>3373300</v>
      </c>
      <c r="CN111" s="394">
        <f t="shared" si="166"/>
        <v>0</v>
      </c>
      <c r="CO111" s="366">
        <f t="shared" si="167"/>
        <v>0</v>
      </c>
      <c r="CP111" s="366">
        <f t="shared" si="168"/>
        <v>0</v>
      </c>
      <c r="CQ111" s="394">
        <f t="shared" si="169"/>
        <v>0</v>
      </c>
      <c r="CR111" s="366">
        <f t="shared" si="170"/>
        <v>0</v>
      </c>
      <c r="CS111" s="366">
        <f t="shared" si="171"/>
        <v>0</v>
      </c>
      <c r="CT111" s="394">
        <f t="shared" si="172"/>
        <v>0</v>
      </c>
      <c r="CU111" s="366">
        <f t="shared" si="173"/>
        <v>0</v>
      </c>
      <c r="CV111" s="366">
        <f t="shared" si="174"/>
        <v>0</v>
      </c>
      <c r="CW111" s="429"/>
      <c r="CX111" s="429"/>
      <c r="CY111" s="429"/>
      <c r="CZ111" s="429"/>
      <c r="DA111" s="429"/>
      <c r="DB111" s="429"/>
      <c r="DC111" s="429"/>
      <c r="DD111" s="429"/>
      <c r="DE111" s="429"/>
      <c r="DF111" s="429"/>
      <c r="DG111" s="429"/>
      <c r="DH111" s="429"/>
      <c r="DI111" s="429"/>
      <c r="DJ111" s="429"/>
      <c r="DK111" s="429"/>
      <c r="DL111" s="429"/>
      <c r="DM111" s="429"/>
      <c r="DN111" s="429"/>
      <c r="DO111" s="429"/>
      <c r="DP111" s="429"/>
      <c r="DQ111" s="429"/>
      <c r="DR111" s="429"/>
      <c r="DS111" s="429"/>
      <c r="DT111" s="429"/>
      <c r="DU111" s="429"/>
      <c r="DV111" s="429"/>
      <c r="DW111" s="429"/>
      <c r="DX111" s="429"/>
      <c r="DY111" s="429"/>
      <c r="DZ111" s="429"/>
      <c r="EA111" s="429"/>
      <c r="EB111" s="429"/>
      <c r="EC111" s="429"/>
      <c r="ED111" s="429"/>
      <c r="EE111" s="429"/>
      <c r="EF111" s="429"/>
      <c r="EG111" s="429"/>
      <c r="EH111" s="429"/>
      <c r="EI111" s="429"/>
      <c r="EJ111" s="429"/>
      <c r="EK111" s="429"/>
      <c r="EL111" s="429"/>
      <c r="EM111" s="429"/>
      <c r="EN111" s="429"/>
      <c r="EO111" s="429"/>
      <c r="EP111" s="429"/>
      <c r="EQ111" s="429"/>
      <c r="ER111" s="429"/>
      <c r="ES111" s="429"/>
      <c r="ET111" s="429"/>
      <c r="EU111" s="429"/>
    </row>
    <row r="112" spans="1:151" x14ac:dyDescent="0.3">
      <c r="A112" s="161">
        <v>2</v>
      </c>
      <c r="B112" s="169" t="s">
        <v>15</v>
      </c>
      <c r="C112" s="63" t="s">
        <v>150</v>
      </c>
      <c r="D112" s="63" t="s">
        <v>152</v>
      </c>
      <c r="E112" s="47" t="s">
        <v>102</v>
      </c>
      <c r="F112" s="23" t="s">
        <v>408</v>
      </c>
      <c r="G112" s="47" t="s">
        <v>94</v>
      </c>
      <c r="H112" s="64" t="s">
        <v>348</v>
      </c>
      <c r="I112" s="64">
        <v>2020</v>
      </c>
      <c r="J112" s="78" t="s">
        <v>82</v>
      </c>
      <c r="K112" s="4" t="s">
        <v>44</v>
      </c>
      <c r="L112" s="12" t="s">
        <v>375</v>
      </c>
      <c r="M112" s="40" t="s">
        <v>17</v>
      </c>
      <c r="N112" s="3">
        <v>51.02</v>
      </c>
      <c r="O112" s="133">
        <f t="shared" si="190"/>
        <v>70000</v>
      </c>
      <c r="P112" s="356">
        <v>3571400</v>
      </c>
      <c r="Q112" s="394">
        <f t="shared" si="102"/>
        <v>0</v>
      </c>
      <c r="R112" s="395">
        <f t="shared" si="103"/>
        <v>0</v>
      </c>
      <c r="S112" s="395">
        <f t="shared" si="104"/>
        <v>0</v>
      </c>
      <c r="T112" s="394">
        <f t="shared" si="105"/>
        <v>1</v>
      </c>
      <c r="U112" s="395">
        <f t="shared" si="106"/>
        <v>51.02</v>
      </c>
      <c r="V112" s="395">
        <f t="shared" si="107"/>
        <v>3571400</v>
      </c>
      <c r="W112" s="394">
        <f t="shared" si="108"/>
        <v>0</v>
      </c>
      <c r="X112" s="396">
        <f t="shared" si="109"/>
        <v>0</v>
      </c>
      <c r="Y112" s="396">
        <f t="shared" si="110"/>
        <v>0</v>
      </c>
      <c r="Z112" s="394">
        <f t="shared" si="111"/>
        <v>0</v>
      </c>
      <c r="AA112" s="396">
        <f t="shared" si="112"/>
        <v>0</v>
      </c>
      <c r="AB112" s="396">
        <f t="shared" si="113"/>
        <v>0</v>
      </c>
      <c r="AC112" s="394">
        <f t="shared" si="114"/>
        <v>0</v>
      </c>
      <c r="AD112" s="396">
        <f t="shared" si="115"/>
        <v>0</v>
      </c>
      <c r="AE112" s="396">
        <f t="shared" si="116"/>
        <v>0</v>
      </c>
      <c r="AF112" s="389">
        <f t="shared" si="186"/>
        <v>0</v>
      </c>
      <c r="AG112" s="367">
        <f t="shared" si="187"/>
        <v>0</v>
      </c>
      <c r="AH112" s="367">
        <f t="shared" si="117"/>
        <v>0</v>
      </c>
      <c r="AI112" s="367">
        <f t="shared" si="188"/>
        <v>51.02</v>
      </c>
      <c r="AJ112" s="367">
        <f t="shared" si="189"/>
        <v>3571400</v>
      </c>
      <c r="AK112" s="372">
        <f t="shared" si="118"/>
        <v>1</v>
      </c>
      <c r="AL112" s="394">
        <f t="shared" si="119"/>
        <v>0</v>
      </c>
      <c r="AM112" s="395">
        <f t="shared" si="120"/>
        <v>0</v>
      </c>
      <c r="AN112" s="395">
        <f t="shared" si="121"/>
        <v>0</v>
      </c>
      <c r="AO112" s="394">
        <f t="shared" si="122"/>
        <v>1</v>
      </c>
      <c r="AP112" s="395">
        <f t="shared" si="123"/>
        <v>51.02</v>
      </c>
      <c r="AQ112" s="395">
        <f t="shared" si="124"/>
        <v>3571400</v>
      </c>
      <c r="AR112" s="394">
        <f t="shared" si="125"/>
        <v>0</v>
      </c>
      <c r="AS112" s="366">
        <f t="shared" si="126"/>
        <v>0</v>
      </c>
      <c r="AT112" s="366">
        <f t="shared" si="127"/>
        <v>0</v>
      </c>
      <c r="AU112" s="394">
        <f t="shared" si="128"/>
        <v>1</v>
      </c>
      <c r="AV112" s="395">
        <f t="shared" si="129"/>
        <v>51.02</v>
      </c>
      <c r="AW112" s="395">
        <f t="shared" si="130"/>
        <v>3571400</v>
      </c>
      <c r="AX112" s="394">
        <f t="shared" si="131"/>
        <v>0</v>
      </c>
      <c r="AY112" s="366">
        <f t="shared" si="132"/>
        <v>0</v>
      </c>
      <c r="AZ112" s="366">
        <f t="shared" si="133"/>
        <v>0</v>
      </c>
      <c r="BA112" s="394">
        <f t="shared" si="134"/>
        <v>0</v>
      </c>
      <c r="BB112" s="366">
        <f t="shared" si="177"/>
        <v>0</v>
      </c>
      <c r="BC112" s="366">
        <f t="shared" si="178"/>
        <v>0</v>
      </c>
      <c r="BD112" s="394">
        <f t="shared" si="175"/>
        <v>0</v>
      </c>
      <c r="BE112" s="366">
        <f t="shared" si="180"/>
        <v>0</v>
      </c>
      <c r="BF112" s="366">
        <f t="shared" si="181"/>
        <v>0</v>
      </c>
      <c r="BG112" s="394">
        <f t="shared" si="135"/>
        <v>0</v>
      </c>
      <c r="BH112" s="366">
        <f t="shared" si="182"/>
        <v>0</v>
      </c>
      <c r="BI112" s="366">
        <f t="shared" si="183"/>
        <v>0</v>
      </c>
      <c r="BJ112" s="394">
        <f t="shared" si="136"/>
        <v>1</v>
      </c>
      <c r="BK112" s="366">
        <f t="shared" si="137"/>
        <v>51.02</v>
      </c>
      <c r="BL112" s="366">
        <f t="shared" si="138"/>
        <v>3571400</v>
      </c>
      <c r="BM112" s="394">
        <f t="shared" si="139"/>
        <v>0</v>
      </c>
      <c r="BN112" s="366">
        <f t="shared" si="140"/>
        <v>0</v>
      </c>
      <c r="BO112" s="366">
        <f t="shared" si="141"/>
        <v>0</v>
      </c>
      <c r="BP112" s="394">
        <f t="shared" si="142"/>
        <v>0</v>
      </c>
      <c r="BQ112" s="366">
        <f t="shared" si="143"/>
        <v>0</v>
      </c>
      <c r="BR112" s="366">
        <f t="shared" si="144"/>
        <v>0</v>
      </c>
      <c r="BS112" s="394">
        <f t="shared" si="145"/>
        <v>0</v>
      </c>
      <c r="BT112" s="366">
        <f t="shared" si="146"/>
        <v>0</v>
      </c>
      <c r="BU112" s="366">
        <f t="shared" si="147"/>
        <v>0</v>
      </c>
      <c r="BV112" s="394">
        <f t="shared" si="148"/>
        <v>0</v>
      </c>
      <c r="BW112" s="366">
        <f t="shared" si="149"/>
        <v>0</v>
      </c>
      <c r="BX112" s="366">
        <f t="shared" si="150"/>
        <v>0</v>
      </c>
      <c r="BY112" s="394">
        <f t="shared" si="151"/>
        <v>0</v>
      </c>
      <c r="BZ112" s="366">
        <f t="shared" si="152"/>
        <v>0</v>
      </c>
      <c r="CA112" s="366">
        <f t="shared" si="153"/>
        <v>0</v>
      </c>
      <c r="CB112" s="394">
        <f t="shared" si="154"/>
        <v>0</v>
      </c>
      <c r="CC112" s="366">
        <f t="shared" si="155"/>
        <v>0</v>
      </c>
      <c r="CD112" s="366">
        <f t="shared" si="156"/>
        <v>0</v>
      </c>
      <c r="CE112" s="394">
        <f t="shared" si="157"/>
        <v>0</v>
      </c>
      <c r="CF112" s="366">
        <f t="shared" si="158"/>
        <v>0</v>
      </c>
      <c r="CG112" s="366">
        <f t="shared" si="159"/>
        <v>0</v>
      </c>
      <c r="CH112" s="394">
        <f t="shared" si="160"/>
        <v>0</v>
      </c>
      <c r="CI112" s="366">
        <f t="shared" si="161"/>
        <v>0</v>
      </c>
      <c r="CJ112" s="366">
        <f t="shared" si="162"/>
        <v>0</v>
      </c>
      <c r="CK112" s="394">
        <f t="shared" si="163"/>
        <v>1</v>
      </c>
      <c r="CL112" s="366">
        <f t="shared" si="164"/>
        <v>51.02</v>
      </c>
      <c r="CM112" s="366">
        <f t="shared" si="165"/>
        <v>3571400</v>
      </c>
      <c r="CN112" s="394">
        <f t="shared" si="166"/>
        <v>0</v>
      </c>
      <c r="CO112" s="366">
        <f t="shared" si="167"/>
        <v>0</v>
      </c>
      <c r="CP112" s="366">
        <f t="shared" si="168"/>
        <v>0</v>
      </c>
      <c r="CQ112" s="394">
        <f t="shared" si="169"/>
        <v>0</v>
      </c>
      <c r="CR112" s="366">
        <f t="shared" si="170"/>
        <v>0</v>
      </c>
      <c r="CS112" s="366">
        <f t="shared" si="171"/>
        <v>0</v>
      </c>
      <c r="CT112" s="394">
        <f t="shared" si="172"/>
        <v>0</v>
      </c>
      <c r="CU112" s="366">
        <f t="shared" si="173"/>
        <v>0</v>
      </c>
      <c r="CV112" s="366">
        <f t="shared" si="174"/>
        <v>0</v>
      </c>
      <c r="CW112" s="429"/>
      <c r="CX112" s="429"/>
      <c r="CY112" s="429"/>
      <c r="CZ112" s="429"/>
      <c r="DA112" s="429"/>
      <c r="DB112" s="429"/>
      <c r="DC112" s="429"/>
      <c r="DD112" s="429"/>
      <c r="DE112" s="429"/>
      <c r="DF112" s="429"/>
      <c r="DG112" s="429"/>
      <c r="DH112" s="429"/>
      <c r="DI112" s="429"/>
      <c r="DJ112" s="429"/>
      <c r="DK112" s="429"/>
      <c r="DL112" s="429"/>
      <c r="DM112" s="429"/>
      <c r="DN112" s="429"/>
      <c r="DO112" s="429"/>
      <c r="DP112" s="429"/>
      <c r="DQ112" s="429"/>
      <c r="DR112" s="429"/>
      <c r="DS112" s="429"/>
      <c r="DT112" s="429"/>
      <c r="DU112" s="429"/>
      <c r="DV112" s="429"/>
      <c r="DW112" s="429"/>
      <c r="DX112" s="429"/>
      <c r="DY112" s="429"/>
      <c r="DZ112" s="429"/>
      <c r="EA112" s="429"/>
      <c r="EB112" s="429"/>
      <c r="EC112" s="429"/>
      <c r="ED112" s="429"/>
      <c r="EE112" s="429"/>
      <c r="EF112" s="429"/>
      <c r="EG112" s="429"/>
      <c r="EH112" s="429"/>
      <c r="EI112" s="429"/>
      <c r="EJ112" s="429"/>
      <c r="EK112" s="429"/>
      <c r="EL112" s="429"/>
      <c r="EM112" s="429"/>
      <c r="EN112" s="429"/>
      <c r="EO112" s="429"/>
      <c r="EP112" s="429"/>
      <c r="EQ112" s="429"/>
      <c r="ER112" s="429"/>
      <c r="ES112" s="429"/>
      <c r="ET112" s="429"/>
      <c r="EU112" s="429"/>
    </row>
    <row r="113" spans="1:151" x14ac:dyDescent="0.3">
      <c r="A113" s="161">
        <v>3</v>
      </c>
      <c r="B113" s="169" t="s">
        <v>15</v>
      </c>
      <c r="C113" s="63" t="s">
        <v>150</v>
      </c>
      <c r="D113" s="63" t="s">
        <v>152</v>
      </c>
      <c r="E113" s="47" t="s">
        <v>102</v>
      </c>
      <c r="F113" s="23" t="s">
        <v>408</v>
      </c>
      <c r="G113" s="47" t="s">
        <v>94</v>
      </c>
      <c r="H113" s="64" t="s">
        <v>348</v>
      </c>
      <c r="I113" s="64">
        <v>2020</v>
      </c>
      <c r="J113" s="78" t="s">
        <v>82</v>
      </c>
      <c r="K113" s="4" t="s">
        <v>45</v>
      </c>
      <c r="L113" s="12" t="s">
        <v>375</v>
      </c>
      <c r="M113" s="40" t="s">
        <v>17</v>
      </c>
      <c r="N113" s="3">
        <v>53.84</v>
      </c>
      <c r="O113" s="133">
        <f t="shared" si="190"/>
        <v>70000</v>
      </c>
      <c r="P113" s="356">
        <v>3768800</v>
      </c>
      <c r="Q113" s="394">
        <f t="shared" si="102"/>
        <v>0</v>
      </c>
      <c r="R113" s="395">
        <f t="shared" si="103"/>
        <v>0</v>
      </c>
      <c r="S113" s="395">
        <f t="shared" si="104"/>
        <v>0</v>
      </c>
      <c r="T113" s="394">
        <f t="shared" si="105"/>
        <v>1</v>
      </c>
      <c r="U113" s="395">
        <f t="shared" si="106"/>
        <v>53.84</v>
      </c>
      <c r="V113" s="395">
        <f t="shared" si="107"/>
        <v>3768800</v>
      </c>
      <c r="W113" s="394">
        <f t="shared" si="108"/>
        <v>0</v>
      </c>
      <c r="X113" s="396">
        <f t="shared" si="109"/>
        <v>0</v>
      </c>
      <c r="Y113" s="396">
        <f t="shared" si="110"/>
        <v>0</v>
      </c>
      <c r="Z113" s="394">
        <f t="shared" si="111"/>
        <v>0</v>
      </c>
      <c r="AA113" s="396">
        <f t="shared" si="112"/>
        <v>0</v>
      </c>
      <c r="AB113" s="396">
        <f t="shared" si="113"/>
        <v>0</v>
      </c>
      <c r="AC113" s="394">
        <f t="shared" si="114"/>
        <v>0</v>
      </c>
      <c r="AD113" s="396">
        <f t="shared" si="115"/>
        <v>0</v>
      </c>
      <c r="AE113" s="396">
        <f t="shared" si="116"/>
        <v>0</v>
      </c>
      <c r="AF113" s="389">
        <f t="shared" si="186"/>
        <v>0</v>
      </c>
      <c r="AG113" s="367">
        <f t="shared" si="187"/>
        <v>0</v>
      </c>
      <c r="AH113" s="367">
        <f t="shared" si="117"/>
        <v>0</v>
      </c>
      <c r="AI113" s="367">
        <f t="shared" si="188"/>
        <v>53.84</v>
      </c>
      <c r="AJ113" s="367">
        <f t="shared" si="189"/>
        <v>3768800</v>
      </c>
      <c r="AK113" s="372">
        <f t="shared" si="118"/>
        <v>1</v>
      </c>
      <c r="AL113" s="394">
        <f t="shared" si="119"/>
        <v>0</v>
      </c>
      <c r="AM113" s="395">
        <f t="shared" si="120"/>
        <v>0</v>
      </c>
      <c r="AN113" s="395">
        <f t="shared" si="121"/>
        <v>0</v>
      </c>
      <c r="AO113" s="394">
        <f t="shared" si="122"/>
        <v>1</v>
      </c>
      <c r="AP113" s="395">
        <f t="shared" si="123"/>
        <v>53.84</v>
      </c>
      <c r="AQ113" s="395">
        <f t="shared" si="124"/>
        <v>3768800</v>
      </c>
      <c r="AR113" s="394">
        <f t="shared" si="125"/>
        <v>0</v>
      </c>
      <c r="AS113" s="366">
        <f t="shared" si="126"/>
        <v>0</v>
      </c>
      <c r="AT113" s="366">
        <f t="shared" si="127"/>
        <v>0</v>
      </c>
      <c r="AU113" s="394">
        <f t="shared" si="128"/>
        <v>1</v>
      </c>
      <c r="AV113" s="395">
        <f t="shared" si="129"/>
        <v>53.84</v>
      </c>
      <c r="AW113" s="395">
        <f t="shared" si="130"/>
        <v>3768800</v>
      </c>
      <c r="AX113" s="394">
        <f t="shared" si="131"/>
        <v>0</v>
      </c>
      <c r="AY113" s="366">
        <f t="shared" si="132"/>
        <v>0</v>
      </c>
      <c r="AZ113" s="366">
        <f t="shared" si="133"/>
        <v>0</v>
      </c>
      <c r="BA113" s="394">
        <f t="shared" si="134"/>
        <v>0</v>
      </c>
      <c r="BB113" s="366">
        <f t="shared" si="177"/>
        <v>0</v>
      </c>
      <c r="BC113" s="366">
        <f t="shared" si="178"/>
        <v>0</v>
      </c>
      <c r="BD113" s="394">
        <f t="shared" si="175"/>
        <v>0</v>
      </c>
      <c r="BE113" s="366">
        <f t="shared" si="180"/>
        <v>0</v>
      </c>
      <c r="BF113" s="366">
        <f t="shared" si="181"/>
        <v>0</v>
      </c>
      <c r="BG113" s="394">
        <f t="shared" si="135"/>
        <v>0</v>
      </c>
      <c r="BH113" s="366">
        <f t="shared" si="182"/>
        <v>0</v>
      </c>
      <c r="BI113" s="366">
        <f t="shared" si="183"/>
        <v>0</v>
      </c>
      <c r="BJ113" s="394">
        <f t="shared" si="136"/>
        <v>1</v>
      </c>
      <c r="BK113" s="366">
        <f t="shared" si="137"/>
        <v>53.84</v>
      </c>
      <c r="BL113" s="366">
        <f t="shared" si="138"/>
        <v>3768800</v>
      </c>
      <c r="BM113" s="394">
        <f t="shared" si="139"/>
        <v>0</v>
      </c>
      <c r="BN113" s="366">
        <f t="shared" si="140"/>
        <v>0</v>
      </c>
      <c r="BO113" s="366">
        <f t="shared" si="141"/>
        <v>0</v>
      </c>
      <c r="BP113" s="394">
        <f t="shared" si="142"/>
        <v>0</v>
      </c>
      <c r="BQ113" s="366">
        <f t="shared" si="143"/>
        <v>0</v>
      </c>
      <c r="BR113" s="366">
        <f t="shared" si="144"/>
        <v>0</v>
      </c>
      <c r="BS113" s="394">
        <f t="shared" si="145"/>
        <v>0</v>
      </c>
      <c r="BT113" s="366">
        <f t="shared" si="146"/>
        <v>0</v>
      </c>
      <c r="BU113" s="366">
        <f t="shared" si="147"/>
        <v>0</v>
      </c>
      <c r="BV113" s="394">
        <f t="shared" si="148"/>
        <v>0</v>
      </c>
      <c r="BW113" s="366">
        <f t="shared" si="149"/>
        <v>0</v>
      </c>
      <c r="BX113" s="366">
        <f t="shared" si="150"/>
        <v>0</v>
      </c>
      <c r="BY113" s="394">
        <f t="shared" si="151"/>
        <v>0</v>
      </c>
      <c r="BZ113" s="366">
        <f t="shared" si="152"/>
        <v>0</v>
      </c>
      <c r="CA113" s="366">
        <f t="shared" si="153"/>
        <v>0</v>
      </c>
      <c r="CB113" s="394">
        <f t="shared" si="154"/>
        <v>0</v>
      </c>
      <c r="CC113" s="366">
        <f t="shared" si="155"/>
        <v>0</v>
      </c>
      <c r="CD113" s="366">
        <f t="shared" si="156"/>
        <v>0</v>
      </c>
      <c r="CE113" s="394">
        <f t="shared" si="157"/>
        <v>0</v>
      </c>
      <c r="CF113" s="366">
        <f t="shared" si="158"/>
        <v>0</v>
      </c>
      <c r="CG113" s="366">
        <f t="shared" si="159"/>
        <v>0</v>
      </c>
      <c r="CH113" s="394">
        <f t="shared" si="160"/>
        <v>0</v>
      </c>
      <c r="CI113" s="366">
        <f t="shared" si="161"/>
        <v>0</v>
      </c>
      <c r="CJ113" s="366">
        <f t="shared" si="162"/>
        <v>0</v>
      </c>
      <c r="CK113" s="394">
        <f t="shared" si="163"/>
        <v>1</v>
      </c>
      <c r="CL113" s="366">
        <f t="shared" si="164"/>
        <v>53.84</v>
      </c>
      <c r="CM113" s="366">
        <f t="shared" si="165"/>
        <v>3768800</v>
      </c>
      <c r="CN113" s="394">
        <f t="shared" si="166"/>
        <v>0</v>
      </c>
      <c r="CO113" s="366">
        <f t="shared" si="167"/>
        <v>0</v>
      </c>
      <c r="CP113" s="366">
        <f t="shared" si="168"/>
        <v>0</v>
      </c>
      <c r="CQ113" s="394">
        <f t="shared" si="169"/>
        <v>0</v>
      </c>
      <c r="CR113" s="366">
        <f t="shared" si="170"/>
        <v>0</v>
      </c>
      <c r="CS113" s="366">
        <f t="shared" si="171"/>
        <v>0</v>
      </c>
      <c r="CT113" s="394">
        <f t="shared" si="172"/>
        <v>0</v>
      </c>
      <c r="CU113" s="366">
        <f t="shared" si="173"/>
        <v>0</v>
      </c>
      <c r="CV113" s="366">
        <f t="shared" si="174"/>
        <v>0</v>
      </c>
      <c r="CW113" s="429"/>
      <c r="CX113" s="429"/>
      <c r="CY113" s="429"/>
      <c r="CZ113" s="429"/>
      <c r="DA113" s="429"/>
      <c r="DB113" s="429"/>
      <c r="DC113" s="429"/>
      <c r="DD113" s="429"/>
      <c r="DE113" s="429"/>
      <c r="DF113" s="429"/>
      <c r="DG113" s="429"/>
      <c r="DH113" s="429"/>
      <c r="DI113" s="429"/>
      <c r="DJ113" s="429"/>
      <c r="DK113" s="429"/>
      <c r="DL113" s="429"/>
      <c r="DM113" s="429"/>
      <c r="DN113" s="429"/>
      <c r="DO113" s="429"/>
      <c r="DP113" s="429"/>
      <c r="DQ113" s="429"/>
      <c r="DR113" s="429"/>
      <c r="DS113" s="429"/>
      <c r="DT113" s="429"/>
      <c r="DU113" s="429"/>
      <c r="DV113" s="429"/>
      <c r="DW113" s="429"/>
      <c r="DX113" s="429"/>
      <c r="DY113" s="429"/>
      <c r="DZ113" s="429"/>
      <c r="EA113" s="429"/>
      <c r="EB113" s="429"/>
      <c r="EC113" s="429"/>
      <c r="ED113" s="429"/>
      <c r="EE113" s="429"/>
      <c r="EF113" s="429"/>
      <c r="EG113" s="429"/>
      <c r="EH113" s="429"/>
      <c r="EI113" s="429"/>
      <c r="EJ113" s="429"/>
      <c r="EK113" s="429"/>
      <c r="EL113" s="429"/>
      <c r="EM113" s="429"/>
      <c r="EN113" s="429"/>
      <c r="EO113" s="429"/>
      <c r="EP113" s="429"/>
      <c r="EQ113" s="429"/>
      <c r="ER113" s="429"/>
      <c r="ES113" s="429"/>
      <c r="ET113" s="429"/>
      <c r="EU113" s="429"/>
    </row>
    <row r="114" spans="1:151" x14ac:dyDescent="0.3">
      <c r="A114" s="168">
        <v>4</v>
      </c>
      <c r="B114" s="169" t="s">
        <v>15</v>
      </c>
      <c r="C114" s="63" t="s">
        <v>150</v>
      </c>
      <c r="D114" s="63" t="s">
        <v>152</v>
      </c>
      <c r="E114" s="47" t="s">
        <v>102</v>
      </c>
      <c r="F114" s="23" t="s">
        <v>408</v>
      </c>
      <c r="G114" s="47" t="s">
        <v>94</v>
      </c>
      <c r="H114" s="64" t="s">
        <v>348</v>
      </c>
      <c r="I114" s="64">
        <v>2020</v>
      </c>
      <c r="J114" s="78" t="s">
        <v>82</v>
      </c>
      <c r="K114" s="4" t="s">
        <v>47</v>
      </c>
      <c r="L114" s="12" t="s">
        <v>375</v>
      </c>
      <c r="M114" s="40" t="s">
        <v>17</v>
      </c>
      <c r="N114" s="3">
        <v>56.32</v>
      </c>
      <c r="O114" s="133">
        <f t="shared" si="190"/>
        <v>70000</v>
      </c>
      <c r="P114" s="356">
        <v>3942400</v>
      </c>
      <c r="Q114" s="394">
        <f t="shared" si="102"/>
        <v>0</v>
      </c>
      <c r="R114" s="395">
        <f t="shared" si="103"/>
        <v>0</v>
      </c>
      <c r="S114" s="395">
        <f t="shared" si="104"/>
        <v>0</v>
      </c>
      <c r="T114" s="394">
        <f t="shared" si="105"/>
        <v>1</v>
      </c>
      <c r="U114" s="395">
        <f t="shared" si="106"/>
        <v>56.32</v>
      </c>
      <c r="V114" s="395">
        <f t="shared" si="107"/>
        <v>3942400</v>
      </c>
      <c r="W114" s="394">
        <f t="shared" si="108"/>
        <v>0</v>
      </c>
      <c r="X114" s="396">
        <f t="shared" si="109"/>
        <v>0</v>
      </c>
      <c r="Y114" s="396">
        <f t="shared" si="110"/>
        <v>0</v>
      </c>
      <c r="Z114" s="394">
        <f t="shared" si="111"/>
        <v>0</v>
      </c>
      <c r="AA114" s="396">
        <f t="shared" si="112"/>
        <v>0</v>
      </c>
      <c r="AB114" s="396">
        <f t="shared" si="113"/>
        <v>0</v>
      </c>
      <c r="AC114" s="394">
        <f t="shared" si="114"/>
        <v>0</v>
      </c>
      <c r="AD114" s="396">
        <f t="shared" si="115"/>
        <v>0</v>
      </c>
      <c r="AE114" s="396">
        <f t="shared" si="116"/>
        <v>0</v>
      </c>
      <c r="AF114" s="389">
        <f t="shared" si="186"/>
        <v>0</v>
      </c>
      <c r="AG114" s="367">
        <f t="shared" si="187"/>
        <v>0</v>
      </c>
      <c r="AH114" s="367">
        <f t="shared" si="117"/>
        <v>0</v>
      </c>
      <c r="AI114" s="367">
        <f t="shared" si="188"/>
        <v>56.32</v>
      </c>
      <c r="AJ114" s="367">
        <f t="shared" si="189"/>
        <v>3942400</v>
      </c>
      <c r="AK114" s="372">
        <f t="shared" si="118"/>
        <v>1</v>
      </c>
      <c r="AL114" s="394">
        <f t="shared" si="119"/>
        <v>0</v>
      </c>
      <c r="AM114" s="395">
        <f t="shared" si="120"/>
        <v>0</v>
      </c>
      <c r="AN114" s="395">
        <f t="shared" si="121"/>
        <v>0</v>
      </c>
      <c r="AO114" s="394">
        <f t="shared" si="122"/>
        <v>1</v>
      </c>
      <c r="AP114" s="395">
        <f t="shared" si="123"/>
        <v>56.32</v>
      </c>
      <c r="AQ114" s="395">
        <f t="shared" si="124"/>
        <v>3942400</v>
      </c>
      <c r="AR114" s="394">
        <f t="shared" si="125"/>
        <v>0</v>
      </c>
      <c r="AS114" s="366">
        <f t="shared" si="126"/>
        <v>0</v>
      </c>
      <c r="AT114" s="366">
        <f t="shared" si="127"/>
        <v>0</v>
      </c>
      <c r="AU114" s="394">
        <f t="shared" si="128"/>
        <v>1</v>
      </c>
      <c r="AV114" s="395">
        <f t="shared" si="129"/>
        <v>56.32</v>
      </c>
      <c r="AW114" s="395">
        <f t="shared" si="130"/>
        <v>3942400</v>
      </c>
      <c r="AX114" s="394">
        <f t="shared" si="131"/>
        <v>0</v>
      </c>
      <c r="AY114" s="366">
        <f t="shared" si="132"/>
        <v>0</v>
      </c>
      <c r="AZ114" s="366">
        <f t="shared" si="133"/>
        <v>0</v>
      </c>
      <c r="BA114" s="394">
        <f t="shared" si="134"/>
        <v>0</v>
      </c>
      <c r="BB114" s="366">
        <f t="shared" si="177"/>
        <v>0</v>
      </c>
      <c r="BC114" s="366">
        <f t="shared" si="178"/>
        <v>0</v>
      </c>
      <c r="BD114" s="394">
        <f t="shared" si="175"/>
        <v>0</v>
      </c>
      <c r="BE114" s="366">
        <f t="shared" si="180"/>
        <v>0</v>
      </c>
      <c r="BF114" s="366">
        <f t="shared" si="181"/>
        <v>0</v>
      </c>
      <c r="BG114" s="394">
        <f t="shared" si="135"/>
        <v>0</v>
      </c>
      <c r="BH114" s="366">
        <f t="shared" si="182"/>
        <v>0</v>
      </c>
      <c r="BI114" s="366">
        <f t="shared" si="183"/>
        <v>0</v>
      </c>
      <c r="BJ114" s="394">
        <f t="shared" si="136"/>
        <v>1</v>
      </c>
      <c r="BK114" s="366">
        <f t="shared" si="137"/>
        <v>56.32</v>
      </c>
      <c r="BL114" s="366">
        <f t="shared" si="138"/>
        <v>3942400</v>
      </c>
      <c r="BM114" s="394">
        <f t="shared" si="139"/>
        <v>0</v>
      </c>
      <c r="BN114" s="366">
        <f t="shared" si="140"/>
        <v>0</v>
      </c>
      <c r="BO114" s="366">
        <f t="shared" si="141"/>
        <v>0</v>
      </c>
      <c r="BP114" s="394">
        <f t="shared" si="142"/>
        <v>0</v>
      </c>
      <c r="BQ114" s="366">
        <f t="shared" si="143"/>
        <v>0</v>
      </c>
      <c r="BR114" s="366">
        <f t="shared" si="144"/>
        <v>0</v>
      </c>
      <c r="BS114" s="394">
        <f t="shared" si="145"/>
        <v>0</v>
      </c>
      <c r="BT114" s="366">
        <f t="shared" si="146"/>
        <v>0</v>
      </c>
      <c r="BU114" s="366">
        <f t="shared" si="147"/>
        <v>0</v>
      </c>
      <c r="BV114" s="394">
        <f t="shared" si="148"/>
        <v>0</v>
      </c>
      <c r="BW114" s="366">
        <f t="shared" si="149"/>
        <v>0</v>
      </c>
      <c r="BX114" s="366">
        <f t="shared" si="150"/>
        <v>0</v>
      </c>
      <c r="BY114" s="394">
        <f t="shared" si="151"/>
        <v>0</v>
      </c>
      <c r="BZ114" s="366">
        <f t="shared" si="152"/>
        <v>0</v>
      </c>
      <c r="CA114" s="366">
        <f t="shared" si="153"/>
        <v>0</v>
      </c>
      <c r="CB114" s="394">
        <f t="shared" si="154"/>
        <v>0</v>
      </c>
      <c r="CC114" s="366">
        <f t="shared" si="155"/>
        <v>0</v>
      </c>
      <c r="CD114" s="366">
        <f t="shared" si="156"/>
        <v>0</v>
      </c>
      <c r="CE114" s="394">
        <f t="shared" si="157"/>
        <v>0</v>
      </c>
      <c r="CF114" s="366">
        <f t="shared" si="158"/>
        <v>0</v>
      </c>
      <c r="CG114" s="366">
        <f t="shared" si="159"/>
        <v>0</v>
      </c>
      <c r="CH114" s="394">
        <f t="shared" si="160"/>
        <v>0</v>
      </c>
      <c r="CI114" s="366">
        <f t="shared" si="161"/>
        <v>0</v>
      </c>
      <c r="CJ114" s="366">
        <f t="shared" si="162"/>
        <v>0</v>
      </c>
      <c r="CK114" s="394">
        <f t="shared" si="163"/>
        <v>1</v>
      </c>
      <c r="CL114" s="366">
        <f t="shared" si="164"/>
        <v>56.32</v>
      </c>
      <c r="CM114" s="366">
        <f t="shared" si="165"/>
        <v>3942400</v>
      </c>
      <c r="CN114" s="394">
        <f t="shared" si="166"/>
        <v>0</v>
      </c>
      <c r="CO114" s="366">
        <f t="shared" si="167"/>
        <v>0</v>
      </c>
      <c r="CP114" s="366">
        <f t="shared" si="168"/>
        <v>0</v>
      </c>
      <c r="CQ114" s="394">
        <f t="shared" si="169"/>
        <v>0</v>
      </c>
      <c r="CR114" s="366">
        <f t="shared" si="170"/>
        <v>0</v>
      </c>
      <c r="CS114" s="366">
        <f t="shared" si="171"/>
        <v>0</v>
      </c>
      <c r="CT114" s="394">
        <f t="shared" si="172"/>
        <v>0</v>
      </c>
      <c r="CU114" s="366">
        <f t="shared" si="173"/>
        <v>0</v>
      </c>
      <c r="CV114" s="366">
        <f t="shared" si="174"/>
        <v>0</v>
      </c>
      <c r="CW114" s="429"/>
      <c r="CX114" s="429"/>
      <c r="CY114" s="429"/>
      <c r="CZ114" s="429"/>
      <c r="DA114" s="429"/>
      <c r="DB114" s="429"/>
      <c r="DC114" s="429"/>
      <c r="DD114" s="429"/>
      <c r="DE114" s="429"/>
      <c r="DF114" s="429"/>
      <c r="DG114" s="429"/>
      <c r="DH114" s="429"/>
      <c r="DI114" s="429"/>
      <c r="DJ114" s="429"/>
      <c r="DK114" s="429"/>
      <c r="DL114" s="429"/>
      <c r="DM114" s="429"/>
      <c r="DN114" s="429"/>
      <c r="DO114" s="429"/>
      <c r="DP114" s="429"/>
      <c r="DQ114" s="429"/>
      <c r="DR114" s="429"/>
      <c r="DS114" s="429"/>
      <c r="DT114" s="429"/>
      <c r="DU114" s="429"/>
      <c r="DV114" s="429"/>
      <c r="DW114" s="429"/>
      <c r="DX114" s="429"/>
      <c r="DY114" s="429"/>
      <c r="DZ114" s="429"/>
      <c r="EA114" s="429"/>
      <c r="EB114" s="429"/>
      <c r="EC114" s="429"/>
      <c r="ED114" s="429"/>
      <c r="EE114" s="429"/>
      <c r="EF114" s="429"/>
      <c r="EG114" s="429"/>
      <c r="EH114" s="429"/>
      <c r="EI114" s="429"/>
      <c r="EJ114" s="429"/>
      <c r="EK114" s="429"/>
      <c r="EL114" s="429"/>
      <c r="EM114" s="429"/>
      <c r="EN114" s="429"/>
      <c r="EO114" s="429"/>
      <c r="EP114" s="429"/>
      <c r="EQ114" s="429"/>
      <c r="ER114" s="429"/>
      <c r="ES114" s="429"/>
      <c r="ET114" s="429"/>
      <c r="EU114" s="429"/>
    </row>
    <row r="115" spans="1:151" x14ac:dyDescent="0.3">
      <c r="A115" s="161">
        <v>5</v>
      </c>
      <c r="B115" s="169" t="s">
        <v>15</v>
      </c>
      <c r="C115" s="63" t="s">
        <v>150</v>
      </c>
      <c r="D115" s="63" t="s">
        <v>152</v>
      </c>
      <c r="E115" s="47" t="s">
        <v>102</v>
      </c>
      <c r="F115" s="23" t="s">
        <v>408</v>
      </c>
      <c r="G115" s="47" t="s">
        <v>94</v>
      </c>
      <c r="H115" s="64" t="s">
        <v>348</v>
      </c>
      <c r="I115" s="64">
        <v>2020</v>
      </c>
      <c r="J115" s="78" t="s">
        <v>82</v>
      </c>
      <c r="K115" s="4" t="s">
        <v>48</v>
      </c>
      <c r="L115" s="12" t="s">
        <v>375</v>
      </c>
      <c r="M115" s="40" t="s">
        <v>17</v>
      </c>
      <c r="N115" s="3">
        <v>60.05</v>
      </c>
      <c r="O115" s="133">
        <f t="shared" si="190"/>
        <v>70000</v>
      </c>
      <c r="P115" s="356">
        <v>4203500</v>
      </c>
      <c r="Q115" s="394">
        <f t="shared" si="102"/>
        <v>0</v>
      </c>
      <c r="R115" s="395">
        <f t="shared" si="103"/>
        <v>0</v>
      </c>
      <c r="S115" s="395">
        <f t="shared" si="104"/>
        <v>0</v>
      </c>
      <c r="T115" s="394">
        <f t="shared" si="105"/>
        <v>1</v>
      </c>
      <c r="U115" s="395">
        <f t="shared" si="106"/>
        <v>60.05</v>
      </c>
      <c r="V115" s="395">
        <f t="shared" si="107"/>
        <v>4203500</v>
      </c>
      <c r="W115" s="394">
        <f t="shared" si="108"/>
        <v>0</v>
      </c>
      <c r="X115" s="396">
        <f t="shared" si="109"/>
        <v>0</v>
      </c>
      <c r="Y115" s="396">
        <f t="shared" si="110"/>
        <v>0</v>
      </c>
      <c r="Z115" s="394">
        <f t="shared" si="111"/>
        <v>0</v>
      </c>
      <c r="AA115" s="396">
        <f t="shared" si="112"/>
        <v>0</v>
      </c>
      <c r="AB115" s="396">
        <f t="shared" si="113"/>
        <v>0</v>
      </c>
      <c r="AC115" s="394">
        <f t="shared" si="114"/>
        <v>0</v>
      </c>
      <c r="AD115" s="396">
        <f t="shared" si="115"/>
        <v>0</v>
      </c>
      <c r="AE115" s="396">
        <f t="shared" si="116"/>
        <v>0</v>
      </c>
      <c r="AF115" s="389">
        <f t="shared" si="186"/>
        <v>0</v>
      </c>
      <c r="AG115" s="367">
        <f t="shared" si="187"/>
        <v>0</v>
      </c>
      <c r="AH115" s="367">
        <f t="shared" si="117"/>
        <v>0</v>
      </c>
      <c r="AI115" s="367">
        <f t="shared" si="188"/>
        <v>60.05</v>
      </c>
      <c r="AJ115" s="367">
        <f t="shared" si="189"/>
        <v>4203500</v>
      </c>
      <c r="AK115" s="372">
        <f t="shared" si="118"/>
        <v>1</v>
      </c>
      <c r="AL115" s="394">
        <f t="shared" si="119"/>
        <v>0</v>
      </c>
      <c r="AM115" s="395">
        <f t="shared" si="120"/>
        <v>0</v>
      </c>
      <c r="AN115" s="395">
        <f t="shared" si="121"/>
        <v>0</v>
      </c>
      <c r="AO115" s="394">
        <f t="shared" si="122"/>
        <v>1</v>
      </c>
      <c r="AP115" s="395">
        <f t="shared" si="123"/>
        <v>60.05</v>
      </c>
      <c r="AQ115" s="395">
        <f t="shared" si="124"/>
        <v>4203500</v>
      </c>
      <c r="AR115" s="394">
        <f t="shared" si="125"/>
        <v>0</v>
      </c>
      <c r="AS115" s="366">
        <f t="shared" si="126"/>
        <v>0</v>
      </c>
      <c r="AT115" s="366">
        <f t="shared" si="127"/>
        <v>0</v>
      </c>
      <c r="AU115" s="394">
        <f t="shared" si="128"/>
        <v>1</v>
      </c>
      <c r="AV115" s="395">
        <f t="shared" si="129"/>
        <v>60.05</v>
      </c>
      <c r="AW115" s="395">
        <f t="shared" si="130"/>
        <v>4203500</v>
      </c>
      <c r="AX115" s="394">
        <f t="shared" si="131"/>
        <v>0</v>
      </c>
      <c r="AY115" s="366">
        <f t="shared" si="132"/>
        <v>0</v>
      </c>
      <c r="AZ115" s="366">
        <f t="shared" si="133"/>
        <v>0</v>
      </c>
      <c r="BA115" s="394">
        <f t="shared" si="134"/>
        <v>0</v>
      </c>
      <c r="BB115" s="366">
        <f t="shared" si="177"/>
        <v>0</v>
      </c>
      <c r="BC115" s="366">
        <f t="shared" si="178"/>
        <v>0</v>
      </c>
      <c r="BD115" s="394">
        <f t="shared" si="175"/>
        <v>0</v>
      </c>
      <c r="BE115" s="366">
        <f t="shared" si="180"/>
        <v>0</v>
      </c>
      <c r="BF115" s="366">
        <f t="shared" si="181"/>
        <v>0</v>
      </c>
      <c r="BG115" s="394">
        <f t="shared" si="135"/>
        <v>0</v>
      </c>
      <c r="BH115" s="366">
        <f t="shared" si="182"/>
        <v>0</v>
      </c>
      <c r="BI115" s="366">
        <f t="shared" si="183"/>
        <v>0</v>
      </c>
      <c r="BJ115" s="394">
        <f t="shared" si="136"/>
        <v>1</v>
      </c>
      <c r="BK115" s="366">
        <f t="shared" si="137"/>
        <v>60.05</v>
      </c>
      <c r="BL115" s="366">
        <f t="shared" si="138"/>
        <v>4203500</v>
      </c>
      <c r="BM115" s="394">
        <f t="shared" si="139"/>
        <v>0</v>
      </c>
      <c r="BN115" s="366">
        <f t="shared" si="140"/>
        <v>0</v>
      </c>
      <c r="BO115" s="366">
        <f t="shared" si="141"/>
        <v>0</v>
      </c>
      <c r="BP115" s="394">
        <f t="shared" si="142"/>
        <v>0</v>
      </c>
      <c r="BQ115" s="366">
        <f t="shared" si="143"/>
        <v>0</v>
      </c>
      <c r="BR115" s="366">
        <f t="shared" si="144"/>
        <v>0</v>
      </c>
      <c r="BS115" s="394">
        <f t="shared" si="145"/>
        <v>0</v>
      </c>
      <c r="BT115" s="366">
        <f t="shared" si="146"/>
        <v>0</v>
      </c>
      <c r="BU115" s="366">
        <f t="shared" si="147"/>
        <v>0</v>
      </c>
      <c r="BV115" s="394">
        <f t="shared" si="148"/>
        <v>0</v>
      </c>
      <c r="BW115" s="366">
        <f t="shared" si="149"/>
        <v>0</v>
      </c>
      <c r="BX115" s="366">
        <f t="shared" si="150"/>
        <v>0</v>
      </c>
      <c r="BY115" s="394">
        <f t="shared" si="151"/>
        <v>0</v>
      </c>
      <c r="BZ115" s="366">
        <f t="shared" si="152"/>
        <v>0</v>
      </c>
      <c r="CA115" s="366">
        <f t="shared" si="153"/>
        <v>0</v>
      </c>
      <c r="CB115" s="394">
        <f t="shared" si="154"/>
        <v>0</v>
      </c>
      <c r="CC115" s="366">
        <f t="shared" si="155"/>
        <v>0</v>
      </c>
      <c r="CD115" s="366">
        <f t="shared" si="156"/>
        <v>0</v>
      </c>
      <c r="CE115" s="394">
        <f t="shared" si="157"/>
        <v>0</v>
      </c>
      <c r="CF115" s="366">
        <f t="shared" si="158"/>
        <v>0</v>
      </c>
      <c r="CG115" s="366">
        <f t="shared" si="159"/>
        <v>0</v>
      </c>
      <c r="CH115" s="394">
        <f t="shared" si="160"/>
        <v>0</v>
      </c>
      <c r="CI115" s="366">
        <f t="shared" si="161"/>
        <v>0</v>
      </c>
      <c r="CJ115" s="366">
        <f t="shared" si="162"/>
        <v>0</v>
      </c>
      <c r="CK115" s="394">
        <f t="shared" si="163"/>
        <v>1</v>
      </c>
      <c r="CL115" s="366">
        <f t="shared" si="164"/>
        <v>60.05</v>
      </c>
      <c r="CM115" s="366">
        <f t="shared" si="165"/>
        <v>4203500</v>
      </c>
      <c r="CN115" s="394">
        <f t="shared" si="166"/>
        <v>0</v>
      </c>
      <c r="CO115" s="366">
        <f t="shared" si="167"/>
        <v>0</v>
      </c>
      <c r="CP115" s="366">
        <f t="shared" si="168"/>
        <v>0</v>
      </c>
      <c r="CQ115" s="394">
        <f t="shared" si="169"/>
        <v>0</v>
      </c>
      <c r="CR115" s="366">
        <f t="shared" si="170"/>
        <v>0</v>
      </c>
      <c r="CS115" s="366">
        <f t="shared" si="171"/>
        <v>0</v>
      </c>
      <c r="CT115" s="394">
        <f t="shared" si="172"/>
        <v>0</v>
      </c>
      <c r="CU115" s="366">
        <f t="shared" si="173"/>
        <v>0</v>
      </c>
      <c r="CV115" s="366">
        <f t="shared" si="174"/>
        <v>0</v>
      </c>
      <c r="CW115" s="429"/>
      <c r="CX115" s="429"/>
      <c r="CY115" s="429"/>
      <c r="CZ115" s="429"/>
      <c r="DA115" s="429"/>
      <c r="DB115" s="429"/>
      <c r="DC115" s="429"/>
      <c r="DD115" s="429"/>
      <c r="DE115" s="429"/>
      <c r="DF115" s="429"/>
      <c r="DG115" s="429"/>
      <c r="DH115" s="429"/>
      <c r="DI115" s="429"/>
      <c r="DJ115" s="429"/>
      <c r="DK115" s="429"/>
      <c r="DL115" s="429"/>
      <c r="DM115" s="429"/>
      <c r="DN115" s="429"/>
      <c r="DO115" s="429"/>
      <c r="DP115" s="429"/>
      <c r="DQ115" s="429"/>
      <c r="DR115" s="429"/>
      <c r="DS115" s="429"/>
      <c r="DT115" s="429"/>
      <c r="DU115" s="429"/>
      <c r="DV115" s="429"/>
      <c r="DW115" s="429"/>
      <c r="DX115" s="429"/>
      <c r="DY115" s="429"/>
      <c r="DZ115" s="429"/>
      <c r="EA115" s="429"/>
      <c r="EB115" s="429"/>
      <c r="EC115" s="429"/>
      <c r="ED115" s="429"/>
      <c r="EE115" s="429"/>
      <c r="EF115" s="429"/>
      <c r="EG115" s="429"/>
      <c r="EH115" s="429"/>
      <c r="EI115" s="429"/>
      <c r="EJ115" s="429"/>
      <c r="EK115" s="429"/>
      <c r="EL115" s="429"/>
      <c r="EM115" s="429"/>
      <c r="EN115" s="429"/>
      <c r="EO115" s="429"/>
      <c r="EP115" s="429"/>
      <c r="EQ115" s="429"/>
      <c r="ER115" s="429"/>
      <c r="ES115" s="429"/>
      <c r="ET115" s="429"/>
      <c r="EU115" s="429"/>
    </row>
    <row r="116" spans="1:151" x14ac:dyDescent="0.3">
      <c r="A116" s="161">
        <v>6</v>
      </c>
      <c r="B116" s="169" t="s">
        <v>15</v>
      </c>
      <c r="C116" s="63" t="s">
        <v>150</v>
      </c>
      <c r="D116" s="63" t="s">
        <v>152</v>
      </c>
      <c r="E116" s="47" t="s">
        <v>102</v>
      </c>
      <c r="F116" s="23" t="s">
        <v>408</v>
      </c>
      <c r="G116" s="47" t="s">
        <v>94</v>
      </c>
      <c r="H116" s="64" t="s">
        <v>348</v>
      </c>
      <c r="I116" s="64">
        <v>2020</v>
      </c>
      <c r="J116" s="78" t="s">
        <v>82</v>
      </c>
      <c r="K116" s="4" t="s">
        <v>49</v>
      </c>
      <c r="L116" s="12" t="s">
        <v>375</v>
      </c>
      <c r="M116" s="40" t="s">
        <v>17</v>
      </c>
      <c r="N116" s="3">
        <v>61.94</v>
      </c>
      <c r="O116" s="133">
        <f t="shared" si="190"/>
        <v>70000</v>
      </c>
      <c r="P116" s="356">
        <v>4335800</v>
      </c>
      <c r="Q116" s="394">
        <f t="shared" si="102"/>
        <v>0</v>
      </c>
      <c r="R116" s="395">
        <f t="shared" si="103"/>
        <v>0</v>
      </c>
      <c r="S116" s="395">
        <f t="shared" si="104"/>
        <v>0</v>
      </c>
      <c r="T116" s="394">
        <f t="shared" si="105"/>
        <v>1</v>
      </c>
      <c r="U116" s="395">
        <f t="shared" si="106"/>
        <v>61.94</v>
      </c>
      <c r="V116" s="395">
        <f t="shared" si="107"/>
        <v>4335800</v>
      </c>
      <c r="W116" s="394">
        <f t="shared" si="108"/>
        <v>0</v>
      </c>
      <c r="X116" s="396">
        <f t="shared" si="109"/>
        <v>0</v>
      </c>
      <c r="Y116" s="396">
        <f t="shared" si="110"/>
        <v>0</v>
      </c>
      <c r="Z116" s="394">
        <f t="shared" si="111"/>
        <v>0</v>
      </c>
      <c r="AA116" s="396">
        <f t="shared" si="112"/>
        <v>0</v>
      </c>
      <c r="AB116" s="396">
        <f t="shared" si="113"/>
        <v>0</v>
      </c>
      <c r="AC116" s="394">
        <f t="shared" si="114"/>
        <v>0</v>
      </c>
      <c r="AD116" s="396">
        <f t="shared" si="115"/>
        <v>0</v>
      </c>
      <c r="AE116" s="396">
        <f t="shared" si="116"/>
        <v>0</v>
      </c>
      <c r="AF116" s="389">
        <f t="shared" si="186"/>
        <v>0</v>
      </c>
      <c r="AG116" s="367">
        <f t="shared" si="187"/>
        <v>0</v>
      </c>
      <c r="AH116" s="367">
        <f t="shared" si="117"/>
        <v>0</v>
      </c>
      <c r="AI116" s="367">
        <f t="shared" si="188"/>
        <v>61.94</v>
      </c>
      <c r="AJ116" s="367">
        <f t="shared" si="189"/>
        <v>4335800</v>
      </c>
      <c r="AK116" s="372">
        <f t="shared" si="118"/>
        <v>1</v>
      </c>
      <c r="AL116" s="394">
        <f t="shared" si="119"/>
        <v>0</v>
      </c>
      <c r="AM116" s="395">
        <f t="shared" si="120"/>
        <v>0</v>
      </c>
      <c r="AN116" s="395">
        <f t="shared" si="121"/>
        <v>0</v>
      </c>
      <c r="AO116" s="394">
        <f t="shared" si="122"/>
        <v>1</v>
      </c>
      <c r="AP116" s="395">
        <f t="shared" si="123"/>
        <v>61.94</v>
      </c>
      <c r="AQ116" s="395">
        <f t="shared" si="124"/>
        <v>4335800</v>
      </c>
      <c r="AR116" s="394">
        <f t="shared" si="125"/>
        <v>0</v>
      </c>
      <c r="AS116" s="366">
        <f t="shared" si="126"/>
        <v>0</v>
      </c>
      <c r="AT116" s="366">
        <f t="shared" si="127"/>
        <v>0</v>
      </c>
      <c r="AU116" s="394">
        <f t="shared" si="128"/>
        <v>1</v>
      </c>
      <c r="AV116" s="395">
        <f t="shared" si="129"/>
        <v>61.94</v>
      </c>
      <c r="AW116" s="395">
        <f t="shared" si="130"/>
        <v>4335800</v>
      </c>
      <c r="AX116" s="394">
        <f t="shared" si="131"/>
        <v>0</v>
      </c>
      <c r="AY116" s="366">
        <f t="shared" si="132"/>
        <v>0</v>
      </c>
      <c r="AZ116" s="366">
        <f t="shared" si="133"/>
        <v>0</v>
      </c>
      <c r="BA116" s="394">
        <f t="shared" si="134"/>
        <v>0</v>
      </c>
      <c r="BB116" s="366">
        <f t="shared" si="177"/>
        <v>0</v>
      </c>
      <c r="BC116" s="366">
        <f t="shared" si="178"/>
        <v>0</v>
      </c>
      <c r="BD116" s="394">
        <f t="shared" si="175"/>
        <v>0</v>
      </c>
      <c r="BE116" s="366">
        <f t="shared" si="180"/>
        <v>0</v>
      </c>
      <c r="BF116" s="366">
        <f t="shared" si="181"/>
        <v>0</v>
      </c>
      <c r="BG116" s="394">
        <f t="shared" si="135"/>
        <v>0</v>
      </c>
      <c r="BH116" s="366">
        <f t="shared" si="182"/>
        <v>0</v>
      </c>
      <c r="BI116" s="366">
        <f t="shared" si="183"/>
        <v>0</v>
      </c>
      <c r="BJ116" s="394">
        <f t="shared" si="136"/>
        <v>1</v>
      </c>
      <c r="BK116" s="366">
        <f t="shared" si="137"/>
        <v>61.94</v>
      </c>
      <c r="BL116" s="366">
        <f t="shared" si="138"/>
        <v>4335800</v>
      </c>
      <c r="BM116" s="394">
        <f t="shared" si="139"/>
        <v>0</v>
      </c>
      <c r="BN116" s="366">
        <f t="shared" si="140"/>
        <v>0</v>
      </c>
      <c r="BO116" s="366">
        <f t="shared" si="141"/>
        <v>0</v>
      </c>
      <c r="BP116" s="394">
        <f t="shared" si="142"/>
        <v>0</v>
      </c>
      <c r="BQ116" s="366">
        <f t="shared" si="143"/>
        <v>0</v>
      </c>
      <c r="BR116" s="366">
        <f t="shared" si="144"/>
        <v>0</v>
      </c>
      <c r="BS116" s="394">
        <f t="shared" si="145"/>
        <v>0</v>
      </c>
      <c r="BT116" s="366">
        <f t="shared" si="146"/>
        <v>0</v>
      </c>
      <c r="BU116" s="366">
        <f t="shared" si="147"/>
        <v>0</v>
      </c>
      <c r="BV116" s="394">
        <f t="shared" si="148"/>
        <v>0</v>
      </c>
      <c r="BW116" s="366">
        <f t="shared" si="149"/>
        <v>0</v>
      </c>
      <c r="BX116" s="366">
        <f t="shared" si="150"/>
        <v>0</v>
      </c>
      <c r="BY116" s="394">
        <f t="shared" si="151"/>
        <v>0</v>
      </c>
      <c r="BZ116" s="366">
        <f t="shared" si="152"/>
        <v>0</v>
      </c>
      <c r="CA116" s="366">
        <f t="shared" si="153"/>
        <v>0</v>
      </c>
      <c r="CB116" s="394">
        <f t="shared" si="154"/>
        <v>0</v>
      </c>
      <c r="CC116" s="366">
        <f t="shared" si="155"/>
        <v>0</v>
      </c>
      <c r="CD116" s="366">
        <f t="shared" si="156"/>
        <v>0</v>
      </c>
      <c r="CE116" s="394">
        <f t="shared" si="157"/>
        <v>0</v>
      </c>
      <c r="CF116" s="366">
        <f t="shared" si="158"/>
        <v>0</v>
      </c>
      <c r="CG116" s="366">
        <f t="shared" si="159"/>
        <v>0</v>
      </c>
      <c r="CH116" s="394">
        <f t="shared" si="160"/>
        <v>0</v>
      </c>
      <c r="CI116" s="366">
        <f t="shared" si="161"/>
        <v>0</v>
      </c>
      <c r="CJ116" s="366">
        <f t="shared" si="162"/>
        <v>0</v>
      </c>
      <c r="CK116" s="394">
        <f t="shared" si="163"/>
        <v>1</v>
      </c>
      <c r="CL116" s="366">
        <f t="shared" si="164"/>
        <v>61.94</v>
      </c>
      <c r="CM116" s="366">
        <f t="shared" si="165"/>
        <v>4335800</v>
      </c>
      <c r="CN116" s="394">
        <f t="shared" si="166"/>
        <v>0</v>
      </c>
      <c r="CO116" s="366">
        <f t="shared" si="167"/>
        <v>0</v>
      </c>
      <c r="CP116" s="366">
        <f t="shared" si="168"/>
        <v>0</v>
      </c>
      <c r="CQ116" s="394">
        <f t="shared" si="169"/>
        <v>0</v>
      </c>
      <c r="CR116" s="366">
        <f t="shared" si="170"/>
        <v>0</v>
      </c>
      <c r="CS116" s="366">
        <f t="shared" si="171"/>
        <v>0</v>
      </c>
      <c r="CT116" s="394">
        <f t="shared" si="172"/>
        <v>0</v>
      </c>
      <c r="CU116" s="366">
        <f t="shared" si="173"/>
        <v>0</v>
      </c>
      <c r="CV116" s="366">
        <f t="shared" si="174"/>
        <v>0</v>
      </c>
      <c r="CW116" s="429"/>
      <c r="CX116" s="429"/>
      <c r="CY116" s="429"/>
      <c r="CZ116" s="429"/>
      <c r="DA116" s="429"/>
      <c r="DB116" s="429"/>
      <c r="DC116" s="429"/>
      <c r="DD116" s="429"/>
      <c r="DE116" s="429"/>
      <c r="DF116" s="429"/>
      <c r="DG116" s="429"/>
      <c r="DH116" s="429"/>
      <c r="DI116" s="429"/>
      <c r="DJ116" s="429"/>
      <c r="DK116" s="429"/>
      <c r="DL116" s="429"/>
      <c r="DM116" s="429"/>
      <c r="DN116" s="429"/>
      <c r="DO116" s="429"/>
      <c r="DP116" s="429"/>
      <c r="DQ116" s="429"/>
      <c r="DR116" s="429"/>
      <c r="DS116" s="429"/>
      <c r="DT116" s="429"/>
      <c r="DU116" s="429"/>
      <c r="DV116" s="429"/>
      <c r="DW116" s="429"/>
      <c r="DX116" s="429"/>
      <c r="DY116" s="429"/>
      <c r="DZ116" s="429"/>
      <c r="EA116" s="429"/>
      <c r="EB116" s="429"/>
      <c r="EC116" s="429"/>
      <c r="ED116" s="429"/>
      <c r="EE116" s="429"/>
      <c r="EF116" s="429"/>
      <c r="EG116" s="429"/>
      <c r="EH116" s="429"/>
      <c r="EI116" s="429"/>
      <c r="EJ116" s="429"/>
      <c r="EK116" s="429"/>
      <c r="EL116" s="429"/>
      <c r="EM116" s="429"/>
      <c r="EN116" s="429"/>
      <c r="EO116" s="429"/>
      <c r="EP116" s="429"/>
      <c r="EQ116" s="429"/>
      <c r="ER116" s="429"/>
      <c r="ES116" s="429"/>
      <c r="ET116" s="429"/>
      <c r="EU116" s="429"/>
    </row>
    <row r="117" spans="1:151" x14ac:dyDescent="0.3">
      <c r="A117" s="168">
        <v>7</v>
      </c>
      <c r="B117" s="169" t="s">
        <v>15</v>
      </c>
      <c r="C117" s="63" t="s">
        <v>150</v>
      </c>
      <c r="D117" s="63" t="s">
        <v>152</v>
      </c>
      <c r="E117" s="47" t="s">
        <v>102</v>
      </c>
      <c r="F117" s="23" t="s">
        <v>408</v>
      </c>
      <c r="G117" s="47" t="s">
        <v>94</v>
      </c>
      <c r="H117" s="64" t="s">
        <v>348</v>
      </c>
      <c r="I117" s="64">
        <v>2020</v>
      </c>
      <c r="J117" s="22" t="s">
        <v>84</v>
      </c>
      <c r="K117" s="4" t="s">
        <v>50</v>
      </c>
      <c r="L117" s="12" t="s">
        <v>375</v>
      </c>
      <c r="M117" s="40" t="s">
        <v>17</v>
      </c>
      <c r="N117" s="3">
        <v>84.18</v>
      </c>
      <c r="O117" s="133">
        <f t="shared" si="190"/>
        <v>59999.999999999993</v>
      </c>
      <c r="P117" s="356">
        <v>5050800</v>
      </c>
      <c r="Q117" s="394">
        <f t="shared" si="102"/>
        <v>0</v>
      </c>
      <c r="R117" s="395">
        <f t="shared" si="103"/>
        <v>0</v>
      </c>
      <c r="S117" s="395">
        <f t="shared" si="104"/>
        <v>0</v>
      </c>
      <c r="T117" s="394">
        <f t="shared" si="105"/>
        <v>1</v>
      </c>
      <c r="U117" s="395">
        <f t="shared" si="106"/>
        <v>84.18</v>
      </c>
      <c r="V117" s="395">
        <f t="shared" si="107"/>
        <v>5050800</v>
      </c>
      <c r="W117" s="394">
        <f t="shared" si="108"/>
        <v>0</v>
      </c>
      <c r="X117" s="396">
        <f t="shared" si="109"/>
        <v>0</v>
      </c>
      <c r="Y117" s="396">
        <f t="shared" si="110"/>
        <v>0</v>
      </c>
      <c r="Z117" s="394">
        <f t="shared" si="111"/>
        <v>0</v>
      </c>
      <c r="AA117" s="396">
        <f t="shared" si="112"/>
        <v>0</v>
      </c>
      <c r="AB117" s="396">
        <f t="shared" si="113"/>
        <v>0</v>
      </c>
      <c r="AC117" s="394">
        <f t="shared" si="114"/>
        <v>0</v>
      </c>
      <c r="AD117" s="396">
        <f t="shared" si="115"/>
        <v>0</v>
      </c>
      <c r="AE117" s="396">
        <f t="shared" si="116"/>
        <v>0</v>
      </c>
      <c r="AF117" s="389">
        <f t="shared" si="186"/>
        <v>0</v>
      </c>
      <c r="AG117" s="367">
        <f t="shared" si="187"/>
        <v>0</v>
      </c>
      <c r="AH117" s="367">
        <f t="shared" si="117"/>
        <v>0</v>
      </c>
      <c r="AI117" s="367">
        <f t="shared" si="188"/>
        <v>84.18</v>
      </c>
      <c r="AJ117" s="367">
        <f t="shared" si="189"/>
        <v>5050800</v>
      </c>
      <c r="AK117" s="372">
        <f t="shared" si="118"/>
        <v>1</v>
      </c>
      <c r="AL117" s="394">
        <f t="shared" si="119"/>
        <v>0</v>
      </c>
      <c r="AM117" s="395">
        <f t="shared" si="120"/>
        <v>0</v>
      </c>
      <c r="AN117" s="395">
        <f t="shared" si="121"/>
        <v>0</v>
      </c>
      <c r="AO117" s="394">
        <f t="shared" si="122"/>
        <v>1</v>
      </c>
      <c r="AP117" s="395">
        <f t="shared" si="123"/>
        <v>84.18</v>
      </c>
      <c r="AQ117" s="395">
        <f t="shared" si="124"/>
        <v>5050800</v>
      </c>
      <c r="AR117" s="394">
        <f t="shared" si="125"/>
        <v>0</v>
      </c>
      <c r="AS117" s="366">
        <f t="shared" si="126"/>
        <v>0</v>
      </c>
      <c r="AT117" s="366">
        <f t="shared" si="127"/>
        <v>0</v>
      </c>
      <c r="AU117" s="394">
        <f t="shared" si="128"/>
        <v>1</v>
      </c>
      <c r="AV117" s="395">
        <f t="shared" si="129"/>
        <v>84.18</v>
      </c>
      <c r="AW117" s="395">
        <f t="shared" si="130"/>
        <v>5050800</v>
      </c>
      <c r="AX117" s="394">
        <f t="shared" si="131"/>
        <v>0</v>
      </c>
      <c r="AY117" s="366">
        <f t="shared" si="132"/>
        <v>0</v>
      </c>
      <c r="AZ117" s="366">
        <f t="shared" si="133"/>
        <v>0</v>
      </c>
      <c r="BA117" s="394">
        <f t="shared" si="134"/>
        <v>0</v>
      </c>
      <c r="BB117" s="366">
        <f t="shared" si="177"/>
        <v>0</v>
      </c>
      <c r="BC117" s="366">
        <f t="shared" si="178"/>
        <v>0</v>
      </c>
      <c r="BD117" s="394">
        <f t="shared" si="175"/>
        <v>0</v>
      </c>
      <c r="BE117" s="366">
        <f t="shared" si="180"/>
        <v>0</v>
      </c>
      <c r="BF117" s="366">
        <f t="shared" si="181"/>
        <v>0</v>
      </c>
      <c r="BG117" s="394">
        <f t="shared" si="135"/>
        <v>0</v>
      </c>
      <c r="BH117" s="366">
        <f t="shared" si="182"/>
        <v>0</v>
      </c>
      <c r="BI117" s="366">
        <f t="shared" si="183"/>
        <v>0</v>
      </c>
      <c r="BJ117" s="394">
        <f t="shared" si="136"/>
        <v>1</v>
      </c>
      <c r="BK117" s="366">
        <f t="shared" si="137"/>
        <v>84.18</v>
      </c>
      <c r="BL117" s="366">
        <f t="shared" si="138"/>
        <v>5050800</v>
      </c>
      <c r="BM117" s="394">
        <f t="shared" si="139"/>
        <v>0</v>
      </c>
      <c r="BN117" s="366">
        <f t="shared" si="140"/>
        <v>0</v>
      </c>
      <c r="BO117" s="366">
        <f t="shared" si="141"/>
        <v>0</v>
      </c>
      <c r="BP117" s="394">
        <f t="shared" si="142"/>
        <v>0</v>
      </c>
      <c r="BQ117" s="366">
        <f t="shared" si="143"/>
        <v>0</v>
      </c>
      <c r="BR117" s="366">
        <f t="shared" si="144"/>
        <v>0</v>
      </c>
      <c r="BS117" s="394">
        <f t="shared" si="145"/>
        <v>0</v>
      </c>
      <c r="BT117" s="366">
        <f t="shared" si="146"/>
        <v>0</v>
      </c>
      <c r="BU117" s="366">
        <f t="shared" si="147"/>
        <v>0</v>
      </c>
      <c r="BV117" s="394">
        <f t="shared" si="148"/>
        <v>0</v>
      </c>
      <c r="BW117" s="366">
        <f t="shared" si="149"/>
        <v>0</v>
      </c>
      <c r="BX117" s="366">
        <f t="shared" si="150"/>
        <v>0</v>
      </c>
      <c r="BY117" s="394">
        <f t="shared" si="151"/>
        <v>0</v>
      </c>
      <c r="BZ117" s="366">
        <f t="shared" si="152"/>
        <v>0</v>
      </c>
      <c r="CA117" s="366">
        <f t="shared" si="153"/>
        <v>0</v>
      </c>
      <c r="CB117" s="394">
        <f t="shared" si="154"/>
        <v>0</v>
      </c>
      <c r="CC117" s="366">
        <f t="shared" si="155"/>
        <v>0</v>
      </c>
      <c r="CD117" s="366">
        <f t="shared" si="156"/>
        <v>0</v>
      </c>
      <c r="CE117" s="394">
        <f t="shared" si="157"/>
        <v>0</v>
      </c>
      <c r="CF117" s="366">
        <f t="shared" si="158"/>
        <v>0</v>
      </c>
      <c r="CG117" s="366">
        <f t="shared" si="159"/>
        <v>0</v>
      </c>
      <c r="CH117" s="394">
        <f t="shared" si="160"/>
        <v>0</v>
      </c>
      <c r="CI117" s="366">
        <f t="shared" si="161"/>
        <v>0</v>
      </c>
      <c r="CJ117" s="366">
        <f t="shared" si="162"/>
        <v>0</v>
      </c>
      <c r="CK117" s="394">
        <f t="shared" si="163"/>
        <v>1</v>
      </c>
      <c r="CL117" s="366">
        <f t="shared" si="164"/>
        <v>84.18</v>
      </c>
      <c r="CM117" s="366">
        <f t="shared" si="165"/>
        <v>5050800</v>
      </c>
      <c r="CN117" s="394">
        <f t="shared" si="166"/>
        <v>0</v>
      </c>
      <c r="CO117" s="366">
        <f t="shared" si="167"/>
        <v>0</v>
      </c>
      <c r="CP117" s="366">
        <f t="shared" si="168"/>
        <v>0</v>
      </c>
      <c r="CQ117" s="394">
        <f t="shared" si="169"/>
        <v>0</v>
      </c>
      <c r="CR117" s="366">
        <f t="shared" si="170"/>
        <v>0</v>
      </c>
      <c r="CS117" s="366">
        <f t="shared" si="171"/>
        <v>0</v>
      </c>
      <c r="CT117" s="394">
        <f t="shared" si="172"/>
        <v>0</v>
      </c>
      <c r="CU117" s="366">
        <f t="shared" si="173"/>
        <v>0</v>
      </c>
      <c r="CV117" s="366">
        <f t="shared" si="174"/>
        <v>0</v>
      </c>
      <c r="CW117" s="429"/>
      <c r="CX117" s="429"/>
      <c r="CY117" s="429"/>
      <c r="CZ117" s="429"/>
      <c r="DA117" s="429"/>
      <c r="DB117" s="429"/>
      <c r="DC117" s="429"/>
      <c r="DD117" s="429"/>
      <c r="DE117" s="429"/>
      <c r="DF117" s="429"/>
      <c r="DG117" s="429"/>
      <c r="DH117" s="429"/>
      <c r="DI117" s="429"/>
      <c r="DJ117" s="429"/>
      <c r="DK117" s="429"/>
      <c r="DL117" s="429"/>
      <c r="DM117" s="429"/>
      <c r="DN117" s="429"/>
      <c r="DO117" s="429"/>
      <c r="DP117" s="429"/>
      <c r="DQ117" s="429"/>
      <c r="DR117" s="429"/>
      <c r="DS117" s="429"/>
      <c r="DT117" s="429"/>
      <c r="DU117" s="429"/>
      <c r="DV117" s="429"/>
      <c r="DW117" s="429"/>
      <c r="DX117" s="429"/>
      <c r="DY117" s="429"/>
      <c r="DZ117" s="429"/>
      <c r="EA117" s="429"/>
      <c r="EB117" s="429"/>
      <c r="EC117" s="429"/>
      <c r="ED117" s="429"/>
      <c r="EE117" s="429"/>
      <c r="EF117" s="429"/>
      <c r="EG117" s="429"/>
      <c r="EH117" s="429"/>
      <c r="EI117" s="429"/>
      <c r="EJ117" s="429"/>
      <c r="EK117" s="429"/>
      <c r="EL117" s="429"/>
      <c r="EM117" s="429"/>
      <c r="EN117" s="429"/>
      <c r="EO117" s="429"/>
      <c r="EP117" s="429"/>
      <c r="EQ117" s="429"/>
      <c r="ER117" s="429"/>
      <c r="ES117" s="429"/>
      <c r="ET117" s="429"/>
      <c r="EU117" s="429"/>
    </row>
    <row r="118" spans="1:151" x14ac:dyDescent="0.3">
      <c r="A118" s="161">
        <v>8</v>
      </c>
      <c r="B118" s="169" t="s">
        <v>15</v>
      </c>
      <c r="C118" s="63" t="s">
        <v>150</v>
      </c>
      <c r="D118" s="63" t="s">
        <v>152</v>
      </c>
      <c r="E118" s="47" t="s">
        <v>102</v>
      </c>
      <c r="F118" s="23" t="s">
        <v>408</v>
      </c>
      <c r="G118" s="47" t="s">
        <v>94</v>
      </c>
      <c r="H118" s="64" t="s">
        <v>348</v>
      </c>
      <c r="I118" s="64">
        <v>2020</v>
      </c>
      <c r="J118" s="22" t="s">
        <v>84</v>
      </c>
      <c r="K118" s="4" t="s">
        <v>46</v>
      </c>
      <c r="L118" s="12" t="s">
        <v>375</v>
      </c>
      <c r="M118" s="40" t="s">
        <v>17</v>
      </c>
      <c r="N118" s="3">
        <v>79.08</v>
      </c>
      <c r="O118" s="133">
        <f t="shared" si="190"/>
        <v>65000</v>
      </c>
      <c r="P118" s="356">
        <v>5140200</v>
      </c>
      <c r="Q118" s="394">
        <f t="shared" si="102"/>
        <v>0</v>
      </c>
      <c r="R118" s="395">
        <f t="shared" si="103"/>
        <v>0</v>
      </c>
      <c r="S118" s="395">
        <f t="shared" si="104"/>
        <v>0</v>
      </c>
      <c r="T118" s="394">
        <f t="shared" si="105"/>
        <v>1</v>
      </c>
      <c r="U118" s="395">
        <f t="shared" si="106"/>
        <v>79.08</v>
      </c>
      <c r="V118" s="395">
        <f t="shared" si="107"/>
        <v>5140200</v>
      </c>
      <c r="W118" s="394">
        <f t="shared" si="108"/>
        <v>0</v>
      </c>
      <c r="X118" s="396">
        <f t="shared" si="109"/>
        <v>0</v>
      </c>
      <c r="Y118" s="396">
        <f t="shared" si="110"/>
        <v>0</v>
      </c>
      <c r="Z118" s="394">
        <f t="shared" si="111"/>
        <v>0</v>
      </c>
      <c r="AA118" s="396">
        <f t="shared" si="112"/>
        <v>0</v>
      </c>
      <c r="AB118" s="396">
        <f t="shared" si="113"/>
        <v>0</v>
      </c>
      <c r="AC118" s="394">
        <f t="shared" si="114"/>
        <v>0</v>
      </c>
      <c r="AD118" s="396">
        <f t="shared" si="115"/>
        <v>0</v>
      </c>
      <c r="AE118" s="396">
        <f t="shared" si="116"/>
        <v>0</v>
      </c>
      <c r="AF118" s="389">
        <f t="shared" si="186"/>
        <v>0</v>
      </c>
      <c r="AG118" s="367">
        <f t="shared" si="187"/>
        <v>0</v>
      </c>
      <c r="AH118" s="367">
        <f t="shared" si="117"/>
        <v>0</v>
      </c>
      <c r="AI118" s="367">
        <f t="shared" si="188"/>
        <v>79.08</v>
      </c>
      <c r="AJ118" s="367">
        <f t="shared" si="189"/>
        <v>5140200</v>
      </c>
      <c r="AK118" s="372">
        <f t="shared" si="118"/>
        <v>1</v>
      </c>
      <c r="AL118" s="394">
        <f t="shared" si="119"/>
        <v>0</v>
      </c>
      <c r="AM118" s="395">
        <f t="shared" si="120"/>
        <v>0</v>
      </c>
      <c r="AN118" s="395">
        <f t="shared" si="121"/>
        <v>0</v>
      </c>
      <c r="AO118" s="394">
        <f t="shared" si="122"/>
        <v>1</v>
      </c>
      <c r="AP118" s="395">
        <f t="shared" si="123"/>
        <v>79.08</v>
      </c>
      <c r="AQ118" s="395">
        <f t="shared" si="124"/>
        <v>5140200</v>
      </c>
      <c r="AR118" s="394">
        <f t="shared" si="125"/>
        <v>0</v>
      </c>
      <c r="AS118" s="366">
        <f t="shared" si="126"/>
        <v>0</v>
      </c>
      <c r="AT118" s="366">
        <f t="shared" si="127"/>
        <v>0</v>
      </c>
      <c r="AU118" s="394">
        <f t="shared" si="128"/>
        <v>1</v>
      </c>
      <c r="AV118" s="395">
        <f t="shared" si="129"/>
        <v>79.08</v>
      </c>
      <c r="AW118" s="395">
        <f t="shared" si="130"/>
        <v>5140200</v>
      </c>
      <c r="AX118" s="394">
        <f t="shared" si="131"/>
        <v>0</v>
      </c>
      <c r="AY118" s="366">
        <f t="shared" si="132"/>
        <v>0</v>
      </c>
      <c r="AZ118" s="366">
        <f t="shared" si="133"/>
        <v>0</v>
      </c>
      <c r="BA118" s="394">
        <f t="shared" si="134"/>
        <v>0</v>
      </c>
      <c r="BB118" s="366">
        <f t="shared" si="177"/>
        <v>0</v>
      </c>
      <c r="BC118" s="366">
        <f t="shared" si="178"/>
        <v>0</v>
      </c>
      <c r="BD118" s="394">
        <f t="shared" si="175"/>
        <v>0</v>
      </c>
      <c r="BE118" s="366">
        <f t="shared" si="180"/>
        <v>0</v>
      </c>
      <c r="BF118" s="366">
        <f t="shared" si="181"/>
        <v>0</v>
      </c>
      <c r="BG118" s="394">
        <f t="shared" si="135"/>
        <v>0</v>
      </c>
      <c r="BH118" s="366">
        <f t="shared" si="182"/>
        <v>0</v>
      </c>
      <c r="BI118" s="366">
        <f t="shared" si="183"/>
        <v>0</v>
      </c>
      <c r="BJ118" s="394">
        <f t="shared" si="136"/>
        <v>1</v>
      </c>
      <c r="BK118" s="366">
        <f t="shared" si="137"/>
        <v>79.08</v>
      </c>
      <c r="BL118" s="366">
        <f t="shared" si="138"/>
        <v>5140200</v>
      </c>
      <c r="BM118" s="394">
        <f t="shared" si="139"/>
        <v>0</v>
      </c>
      <c r="BN118" s="366">
        <f t="shared" si="140"/>
        <v>0</v>
      </c>
      <c r="BO118" s="366">
        <f t="shared" si="141"/>
        <v>0</v>
      </c>
      <c r="BP118" s="394">
        <f t="shared" si="142"/>
        <v>0</v>
      </c>
      <c r="BQ118" s="366">
        <f t="shared" si="143"/>
        <v>0</v>
      </c>
      <c r="BR118" s="366">
        <f t="shared" si="144"/>
        <v>0</v>
      </c>
      <c r="BS118" s="394">
        <f t="shared" si="145"/>
        <v>0</v>
      </c>
      <c r="BT118" s="366">
        <f t="shared" si="146"/>
        <v>0</v>
      </c>
      <c r="BU118" s="366">
        <f t="shared" si="147"/>
        <v>0</v>
      </c>
      <c r="BV118" s="394">
        <f t="shared" si="148"/>
        <v>0</v>
      </c>
      <c r="BW118" s="366">
        <f t="shared" si="149"/>
        <v>0</v>
      </c>
      <c r="BX118" s="366">
        <f t="shared" si="150"/>
        <v>0</v>
      </c>
      <c r="BY118" s="394">
        <f t="shared" si="151"/>
        <v>0</v>
      </c>
      <c r="BZ118" s="366">
        <f t="shared" si="152"/>
        <v>0</v>
      </c>
      <c r="CA118" s="366">
        <f t="shared" si="153"/>
        <v>0</v>
      </c>
      <c r="CB118" s="394">
        <f t="shared" si="154"/>
        <v>0</v>
      </c>
      <c r="CC118" s="366">
        <f t="shared" si="155"/>
        <v>0</v>
      </c>
      <c r="CD118" s="366">
        <f t="shared" si="156"/>
        <v>0</v>
      </c>
      <c r="CE118" s="394">
        <f t="shared" si="157"/>
        <v>0</v>
      </c>
      <c r="CF118" s="366">
        <f t="shared" si="158"/>
        <v>0</v>
      </c>
      <c r="CG118" s="366">
        <f t="shared" si="159"/>
        <v>0</v>
      </c>
      <c r="CH118" s="394">
        <f t="shared" si="160"/>
        <v>0</v>
      </c>
      <c r="CI118" s="366">
        <f t="shared" si="161"/>
        <v>0</v>
      </c>
      <c r="CJ118" s="366">
        <f t="shared" si="162"/>
        <v>0</v>
      </c>
      <c r="CK118" s="394">
        <f t="shared" si="163"/>
        <v>1</v>
      </c>
      <c r="CL118" s="366">
        <f t="shared" si="164"/>
        <v>79.08</v>
      </c>
      <c r="CM118" s="366">
        <f t="shared" si="165"/>
        <v>5140200</v>
      </c>
      <c r="CN118" s="394">
        <f t="shared" si="166"/>
        <v>0</v>
      </c>
      <c r="CO118" s="366">
        <f t="shared" si="167"/>
        <v>0</v>
      </c>
      <c r="CP118" s="366">
        <f t="shared" si="168"/>
        <v>0</v>
      </c>
      <c r="CQ118" s="394">
        <f t="shared" si="169"/>
        <v>0</v>
      </c>
      <c r="CR118" s="366">
        <f t="shared" si="170"/>
        <v>0</v>
      </c>
      <c r="CS118" s="366">
        <f t="shared" si="171"/>
        <v>0</v>
      </c>
      <c r="CT118" s="394">
        <f t="shared" si="172"/>
        <v>0</v>
      </c>
      <c r="CU118" s="366">
        <f t="shared" si="173"/>
        <v>0</v>
      </c>
      <c r="CV118" s="366">
        <f t="shared" si="174"/>
        <v>0</v>
      </c>
      <c r="CW118" s="429"/>
      <c r="CX118" s="429"/>
      <c r="CY118" s="429"/>
      <c r="CZ118" s="429"/>
      <c r="DA118" s="429"/>
      <c r="DB118" s="429"/>
      <c r="DC118" s="429"/>
      <c r="DD118" s="429"/>
      <c r="DE118" s="429"/>
      <c r="DF118" s="429"/>
      <c r="DG118" s="429"/>
      <c r="DH118" s="429"/>
      <c r="DI118" s="429"/>
      <c r="DJ118" s="429"/>
      <c r="DK118" s="429"/>
      <c r="DL118" s="429"/>
      <c r="DM118" s="429"/>
      <c r="DN118" s="429"/>
      <c r="DO118" s="429"/>
      <c r="DP118" s="429"/>
      <c r="DQ118" s="429"/>
      <c r="DR118" s="429"/>
      <c r="DS118" s="429"/>
      <c r="DT118" s="429"/>
      <c r="DU118" s="429"/>
      <c r="DV118" s="429"/>
      <c r="DW118" s="429"/>
      <c r="DX118" s="429"/>
      <c r="DY118" s="429"/>
      <c r="DZ118" s="429"/>
      <c r="EA118" s="429"/>
      <c r="EB118" s="429"/>
      <c r="EC118" s="429"/>
      <c r="ED118" s="429"/>
      <c r="EE118" s="429"/>
      <c r="EF118" s="429"/>
      <c r="EG118" s="429"/>
      <c r="EH118" s="429"/>
      <c r="EI118" s="429"/>
      <c r="EJ118" s="429"/>
      <c r="EK118" s="429"/>
      <c r="EL118" s="429"/>
      <c r="EM118" s="429"/>
      <c r="EN118" s="429"/>
      <c r="EO118" s="429"/>
      <c r="EP118" s="429"/>
      <c r="EQ118" s="429"/>
      <c r="ER118" s="429"/>
      <c r="ES118" s="429"/>
      <c r="ET118" s="429"/>
      <c r="EU118" s="429"/>
    </row>
    <row r="119" spans="1:151" x14ac:dyDescent="0.3">
      <c r="A119" s="161">
        <v>9</v>
      </c>
      <c r="B119" s="169" t="s">
        <v>15</v>
      </c>
      <c r="C119" s="63" t="s">
        <v>150</v>
      </c>
      <c r="D119" s="63" t="s">
        <v>152</v>
      </c>
      <c r="E119" s="47" t="s">
        <v>102</v>
      </c>
      <c r="F119" s="23" t="s">
        <v>408</v>
      </c>
      <c r="G119" s="47" t="s">
        <v>94</v>
      </c>
      <c r="H119" s="64" t="s">
        <v>348</v>
      </c>
      <c r="I119" s="64">
        <v>2020</v>
      </c>
      <c r="J119" s="22" t="s">
        <v>84</v>
      </c>
      <c r="K119" s="4" t="s">
        <v>51</v>
      </c>
      <c r="L119" s="12" t="s">
        <v>375</v>
      </c>
      <c r="M119" s="40" t="s">
        <v>17</v>
      </c>
      <c r="N119" s="3">
        <v>79.62</v>
      </c>
      <c r="O119" s="133">
        <f t="shared" si="190"/>
        <v>64999.999999999993</v>
      </c>
      <c r="P119" s="356">
        <v>5175300</v>
      </c>
      <c r="Q119" s="394">
        <f t="shared" si="102"/>
        <v>0</v>
      </c>
      <c r="R119" s="395">
        <f t="shared" si="103"/>
        <v>0</v>
      </c>
      <c r="S119" s="395">
        <f t="shared" si="104"/>
        <v>0</v>
      </c>
      <c r="T119" s="394">
        <f t="shared" si="105"/>
        <v>1</v>
      </c>
      <c r="U119" s="395">
        <f t="shared" si="106"/>
        <v>79.62</v>
      </c>
      <c r="V119" s="395">
        <f t="shared" si="107"/>
        <v>5175300</v>
      </c>
      <c r="W119" s="394">
        <f t="shared" si="108"/>
        <v>0</v>
      </c>
      <c r="X119" s="396">
        <f t="shared" si="109"/>
        <v>0</v>
      </c>
      <c r="Y119" s="396">
        <f t="shared" si="110"/>
        <v>0</v>
      </c>
      <c r="Z119" s="394">
        <f t="shared" si="111"/>
        <v>0</v>
      </c>
      <c r="AA119" s="396">
        <f t="shared" si="112"/>
        <v>0</v>
      </c>
      <c r="AB119" s="396">
        <f t="shared" si="113"/>
        <v>0</v>
      </c>
      <c r="AC119" s="394">
        <f t="shared" si="114"/>
        <v>0</v>
      </c>
      <c r="AD119" s="396">
        <f t="shared" si="115"/>
        <v>0</v>
      </c>
      <c r="AE119" s="396">
        <f t="shared" si="116"/>
        <v>0</v>
      </c>
      <c r="AF119" s="389">
        <f t="shared" si="186"/>
        <v>0</v>
      </c>
      <c r="AG119" s="367">
        <f t="shared" si="187"/>
        <v>0</v>
      </c>
      <c r="AH119" s="367">
        <f t="shared" si="117"/>
        <v>0</v>
      </c>
      <c r="AI119" s="367">
        <f t="shared" si="188"/>
        <v>79.62</v>
      </c>
      <c r="AJ119" s="367">
        <f t="shared" si="189"/>
        <v>5175300</v>
      </c>
      <c r="AK119" s="372">
        <f t="shared" si="118"/>
        <v>1</v>
      </c>
      <c r="AL119" s="394">
        <f t="shared" si="119"/>
        <v>0</v>
      </c>
      <c r="AM119" s="395">
        <f t="shared" si="120"/>
        <v>0</v>
      </c>
      <c r="AN119" s="395">
        <f t="shared" si="121"/>
        <v>0</v>
      </c>
      <c r="AO119" s="394">
        <f t="shared" si="122"/>
        <v>1</v>
      </c>
      <c r="AP119" s="395">
        <f t="shared" si="123"/>
        <v>79.62</v>
      </c>
      <c r="AQ119" s="395">
        <f t="shared" si="124"/>
        <v>5175300</v>
      </c>
      <c r="AR119" s="394">
        <f t="shared" si="125"/>
        <v>0</v>
      </c>
      <c r="AS119" s="366">
        <f t="shared" si="126"/>
        <v>0</v>
      </c>
      <c r="AT119" s="366">
        <f t="shared" si="127"/>
        <v>0</v>
      </c>
      <c r="AU119" s="394">
        <f t="shared" si="128"/>
        <v>1</v>
      </c>
      <c r="AV119" s="395">
        <f t="shared" si="129"/>
        <v>79.62</v>
      </c>
      <c r="AW119" s="395">
        <f t="shared" si="130"/>
        <v>5175300</v>
      </c>
      <c r="AX119" s="394">
        <f t="shared" si="131"/>
        <v>0</v>
      </c>
      <c r="AY119" s="366">
        <f t="shared" si="132"/>
        <v>0</v>
      </c>
      <c r="AZ119" s="366">
        <f t="shared" si="133"/>
        <v>0</v>
      </c>
      <c r="BA119" s="394">
        <f t="shared" si="134"/>
        <v>0</v>
      </c>
      <c r="BB119" s="366">
        <f t="shared" si="177"/>
        <v>0</v>
      </c>
      <c r="BC119" s="366">
        <f t="shared" si="178"/>
        <v>0</v>
      </c>
      <c r="BD119" s="394">
        <f t="shared" si="175"/>
        <v>0</v>
      </c>
      <c r="BE119" s="366">
        <f t="shared" si="180"/>
        <v>0</v>
      </c>
      <c r="BF119" s="366">
        <f t="shared" si="181"/>
        <v>0</v>
      </c>
      <c r="BG119" s="394">
        <f t="shared" si="135"/>
        <v>0</v>
      </c>
      <c r="BH119" s="366">
        <f t="shared" si="182"/>
        <v>0</v>
      </c>
      <c r="BI119" s="366">
        <f t="shared" si="183"/>
        <v>0</v>
      </c>
      <c r="BJ119" s="394">
        <f t="shared" si="136"/>
        <v>1</v>
      </c>
      <c r="BK119" s="366">
        <f t="shared" si="137"/>
        <v>79.62</v>
      </c>
      <c r="BL119" s="366">
        <f t="shared" si="138"/>
        <v>5175300</v>
      </c>
      <c r="BM119" s="394">
        <f t="shared" si="139"/>
        <v>0</v>
      </c>
      <c r="BN119" s="366">
        <f t="shared" si="140"/>
        <v>0</v>
      </c>
      <c r="BO119" s="366">
        <f t="shared" si="141"/>
        <v>0</v>
      </c>
      <c r="BP119" s="394">
        <f t="shared" si="142"/>
        <v>0</v>
      </c>
      <c r="BQ119" s="366">
        <f t="shared" si="143"/>
        <v>0</v>
      </c>
      <c r="BR119" s="366">
        <f t="shared" si="144"/>
        <v>0</v>
      </c>
      <c r="BS119" s="394">
        <f t="shared" si="145"/>
        <v>0</v>
      </c>
      <c r="BT119" s="366">
        <f t="shared" si="146"/>
        <v>0</v>
      </c>
      <c r="BU119" s="366">
        <f t="shared" si="147"/>
        <v>0</v>
      </c>
      <c r="BV119" s="394">
        <f t="shared" si="148"/>
        <v>0</v>
      </c>
      <c r="BW119" s="366">
        <f t="shared" si="149"/>
        <v>0</v>
      </c>
      <c r="BX119" s="366">
        <f t="shared" si="150"/>
        <v>0</v>
      </c>
      <c r="BY119" s="394">
        <f t="shared" si="151"/>
        <v>0</v>
      </c>
      <c r="BZ119" s="366">
        <f t="shared" si="152"/>
        <v>0</v>
      </c>
      <c r="CA119" s="366">
        <f t="shared" si="153"/>
        <v>0</v>
      </c>
      <c r="CB119" s="394">
        <f t="shared" si="154"/>
        <v>0</v>
      </c>
      <c r="CC119" s="366">
        <f t="shared" si="155"/>
        <v>0</v>
      </c>
      <c r="CD119" s="366">
        <f t="shared" si="156"/>
        <v>0</v>
      </c>
      <c r="CE119" s="394">
        <f t="shared" si="157"/>
        <v>0</v>
      </c>
      <c r="CF119" s="366">
        <f t="shared" si="158"/>
        <v>0</v>
      </c>
      <c r="CG119" s="366">
        <f t="shared" si="159"/>
        <v>0</v>
      </c>
      <c r="CH119" s="394">
        <f t="shared" si="160"/>
        <v>0</v>
      </c>
      <c r="CI119" s="366">
        <f t="shared" si="161"/>
        <v>0</v>
      </c>
      <c r="CJ119" s="366">
        <f t="shared" si="162"/>
        <v>0</v>
      </c>
      <c r="CK119" s="394">
        <f t="shared" si="163"/>
        <v>1</v>
      </c>
      <c r="CL119" s="366">
        <f t="shared" si="164"/>
        <v>79.62</v>
      </c>
      <c r="CM119" s="366">
        <f t="shared" si="165"/>
        <v>5175300</v>
      </c>
      <c r="CN119" s="394">
        <f t="shared" si="166"/>
        <v>0</v>
      </c>
      <c r="CO119" s="366">
        <f t="shared" si="167"/>
        <v>0</v>
      </c>
      <c r="CP119" s="366">
        <f t="shared" si="168"/>
        <v>0</v>
      </c>
      <c r="CQ119" s="394">
        <f t="shared" si="169"/>
        <v>0</v>
      </c>
      <c r="CR119" s="366">
        <f t="shared" si="170"/>
        <v>0</v>
      </c>
      <c r="CS119" s="366">
        <f t="shared" si="171"/>
        <v>0</v>
      </c>
      <c r="CT119" s="394">
        <f t="shared" si="172"/>
        <v>0</v>
      </c>
      <c r="CU119" s="366">
        <f t="shared" si="173"/>
        <v>0</v>
      </c>
      <c r="CV119" s="366">
        <f t="shared" si="174"/>
        <v>0</v>
      </c>
      <c r="CW119" s="429"/>
      <c r="CX119" s="429"/>
      <c r="CY119" s="429"/>
      <c r="CZ119" s="429"/>
      <c r="DA119" s="429"/>
      <c r="DB119" s="429"/>
      <c r="DC119" s="429"/>
      <c r="DD119" s="429"/>
      <c r="DE119" s="429"/>
      <c r="DF119" s="429"/>
      <c r="DG119" s="429"/>
      <c r="DH119" s="429"/>
      <c r="DI119" s="429"/>
      <c r="DJ119" s="429"/>
      <c r="DK119" s="429"/>
      <c r="DL119" s="429"/>
      <c r="DM119" s="429"/>
      <c r="DN119" s="429"/>
      <c r="DO119" s="429"/>
      <c r="DP119" s="429"/>
      <c r="DQ119" s="429"/>
      <c r="DR119" s="429"/>
      <c r="DS119" s="429"/>
      <c r="DT119" s="429"/>
      <c r="DU119" s="429"/>
      <c r="DV119" s="429"/>
      <c r="DW119" s="429"/>
      <c r="DX119" s="429"/>
      <c r="DY119" s="429"/>
      <c r="DZ119" s="429"/>
      <c r="EA119" s="429"/>
      <c r="EB119" s="429"/>
      <c r="EC119" s="429"/>
      <c r="ED119" s="429"/>
      <c r="EE119" s="429"/>
      <c r="EF119" s="429"/>
      <c r="EG119" s="429"/>
      <c r="EH119" s="429"/>
      <c r="EI119" s="429"/>
      <c r="EJ119" s="429"/>
      <c r="EK119" s="429"/>
      <c r="EL119" s="429"/>
      <c r="EM119" s="429"/>
      <c r="EN119" s="429"/>
      <c r="EO119" s="429"/>
      <c r="EP119" s="429"/>
      <c r="EQ119" s="429"/>
      <c r="ER119" s="429"/>
      <c r="ES119" s="429"/>
      <c r="ET119" s="429"/>
      <c r="EU119" s="429"/>
    </row>
    <row r="120" spans="1:151" x14ac:dyDescent="0.3">
      <c r="A120" s="168">
        <v>10</v>
      </c>
      <c r="B120" s="169" t="s">
        <v>15</v>
      </c>
      <c r="C120" s="63" t="s">
        <v>150</v>
      </c>
      <c r="D120" s="63" t="s">
        <v>152</v>
      </c>
      <c r="E120" s="47" t="s">
        <v>102</v>
      </c>
      <c r="F120" s="23" t="s">
        <v>408</v>
      </c>
      <c r="G120" s="47" t="s">
        <v>94</v>
      </c>
      <c r="H120" s="64" t="s">
        <v>348</v>
      </c>
      <c r="I120" s="64">
        <v>2020</v>
      </c>
      <c r="J120" s="22" t="s">
        <v>84</v>
      </c>
      <c r="K120" s="4" t="s">
        <v>52</v>
      </c>
      <c r="L120" s="12" t="s">
        <v>375</v>
      </c>
      <c r="M120" s="40" t="s">
        <v>17</v>
      </c>
      <c r="N120" s="3">
        <v>84.83</v>
      </c>
      <c r="O120" s="133">
        <f t="shared" si="190"/>
        <v>65000.589414122362</v>
      </c>
      <c r="P120" s="356">
        <v>5514000</v>
      </c>
      <c r="Q120" s="394">
        <f t="shared" si="102"/>
        <v>0</v>
      </c>
      <c r="R120" s="395">
        <f t="shared" si="103"/>
        <v>0</v>
      </c>
      <c r="S120" s="395">
        <f t="shared" si="104"/>
        <v>0</v>
      </c>
      <c r="T120" s="394">
        <f t="shared" si="105"/>
        <v>1</v>
      </c>
      <c r="U120" s="395">
        <f t="shared" si="106"/>
        <v>84.83</v>
      </c>
      <c r="V120" s="395">
        <f t="shared" si="107"/>
        <v>5514000</v>
      </c>
      <c r="W120" s="394">
        <f t="shared" si="108"/>
        <v>0</v>
      </c>
      <c r="X120" s="396">
        <f t="shared" si="109"/>
        <v>0</v>
      </c>
      <c r="Y120" s="396">
        <f t="shared" si="110"/>
        <v>0</v>
      </c>
      <c r="Z120" s="394">
        <f t="shared" si="111"/>
        <v>0</v>
      </c>
      <c r="AA120" s="396">
        <f t="shared" si="112"/>
        <v>0</v>
      </c>
      <c r="AB120" s="396">
        <f t="shared" si="113"/>
        <v>0</v>
      </c>
      <c r="AC120" s="394">
        <f t="shared" si="114"/>
        <v>0</v>
      </c>
      <c r="AD120" s="396">
        <f t="shared" si="115"/>
        <v>0</v>
      </c>
      <c r="AE120" s="396">
        <f t="shared" si="116"/>
        <v>0</v>
      </c>
      <c r="AF120" s="389">
        <f t="shared" si="186"/>
        <v>0</v>
      </c>
      <c r="AG120" s="367">
        <f t="shared" si="187"/>
        <v>0</v>
      </c>
      <c r="AH120" s="367">
        <f t="shared" si="117"/>
        <v>0</v>
      </c>
      <c r="AI120" s="367">
        <f t="shared" si="188"/>
        <v>84.83</v>
      </c>
      <c r="AJ120" s="367">
        <f t="shared" si="189"/>
        <v>5514000</v>
      </c>
      <c r="AK120" s="372">
        <f t="shared" si="118"/>
        <v>1</v>
      </c>
      <c r="AL120" s="394">
        <f t="shared" si="119"/>
        <v>0</v>
      </c>
      <c r="AM120" s="395">
        <f t="shared" si="120"/>
        <v>0</v>
      </c>
      <c r="AN120" s="395">
        <f t="shared" si="121"/>
        <v>0</v>
      </c>
      <c r="AO120" s="394">
        <f t="shared" si="122"/>
        <v>1</v>
      </c>
      <c r="AP120" s="395">
        <f t="shared" si="123"/>
        <v>84.83</v>
      </c>
      <c r="AQ120" s="395">
        <f t="shared" si="124"/>
        <v>5514000</v>
      </c>
      <c r="AR120" s="394">
        <f t="shared" si="125"/>
        <v>0</v>
      </c>
      <c r="AS120" s="366">
        <f t="shared" si="126"/>
        <v>0</v>
      </c>
      <c r="AT120" s="366">
        <f t="shared" si="127"/>
        <v>0</v>
      </c>
      <c r="AU120" s="394">
        <f t="shared" si="128"/>
        <v>1</v>
      </c>
      <c r="AV120" s="395">
        <f t="shared" si="129"/>
        <v>84.83</v>
      </c>
      <c r="AW120" s="395">
        <f t="shared" si="130"/>
        <v>5514000</v>
      </c>
      <c r="AX120" s="394">
        <f t="shared" si="131"/>
        <v>0</v>
      </c>
      <c r="AY120" s="366">
        <f t="shared" si="132"/>
        <v>0</v>
      </c>
      <c r="AZ120" s="366">
        <f t="shared" si="133"/>
        <v>0</v>
      </c>
      <c r="BA120" s="394">
        <f t="shared" si="134"/>
        <v>0</v>
      </c>
      <c r="BB120" s="366">
        <f t="shared" si="177"/>
        <v>0</v>
      </c>
      <c r="BC120" s="366">
        <f t="shared" si="178"/>
        <v>0</v>
      </c>
      <c r="BD120" s="394">
        <f t="shared" si="175"/>
        <v>0</v>
      </c>
      <c r="BE120" s="366">
        <f t="shared" si="180"/>
        <v>0</v>
      </c>
      <c r="BF120" s="366">
        <f t="shared" si="181"/>
        <v>0</v>
      </c>
      <c r="BG120" s="394">
        <f t="shared" si="135"/>
        <v>0</v>
      </c>
      <c r="BH120" s="366">
        <f t="shared" si="182"/>
        <v>0</v>
      </c>
      <c r="BI120" s="366">
        <f t="shared" si="183"/>
        <v>0</v>
      </c>
      <c r="BJ120" s="394">
        <f t="shared" si="136"/>
        <v>1</v>
      </c>
      <c r="BK120" s="366">
        <f t="shared" si="137"/>
        <v>84.83</v>
      </c>
      <c r="BL120" s="366">
        <f t="shared" si="138"/>
        <v>5514000</v>
      </c>
      <c r="BM120" s="394">
        <f t="shared" si="139"/>
        <v>0</v>
      </c>
      <c r="BN120" s="366">
        <f t="shared" si="140"/>
        <v>0</v>
      </c>
      <c r="BO120" s="366">
        <f t="shared" si="141"/>
        <v>0</v>
      </c>
      <c r="BP120" s="394">
        <f t="shared" si="142"/>
        <v>0</v>
      </c>
      <c r="BQ120" s="366">
        <f t="shared" si="143"/>
        <v>0</v>
      </c>
      <c r="BR120" s="366">
        <f t="shared" si="144"/>
        <v>0</v>
      </c>
      <c r="BS120" s="394">
        <f t="shared" si="145"/>
        <v>0</v>
      </c>
      <c r="BT120" s="366">
        <f t="shared" si="146"/>
        <v>0</v>
      </c>
      <c r="BU120" s="366">
        <f t="shared" si="147"/>
        <v>0</v>
      </c>
      <c r="BV120" s="394">
        <f t="shared" si="148"/>
        <v>0</v>
      </c>
      <c r="BW120" s="366">
        <f t="shared" si="149"/>
        <v>0</v>
      </c>
      <c r="BX120" s="366">
        <f t="shared" si="150"/>
        <v>0</v>
      </c>
      <c r="BY120" s="394">
        <f t="shared" si="151"/>
        <v>0</v>
      </c>
      <c r="BZ120" s="366">
        <f t="shared" si="152"/>
        <v>0</v>
      </c>
      <c r="CA120" s="366">
        <f t="shared" si="153"/>
        <v>0</v>
      </c>
      <c r="CB120" s="394">
        <f t="shared" si="154"/>
        <v>0</v>
      </c>
      <c r="CC120" s="366">
        <f t="shared" si="155"/>
        <v>0</v>
      </c>
      <c r="CD120" s="366">
        <f t="shared" si="156"/>
        <v>0</v>
      </c>
      <c r="CE120" s="394">
        <f t="shared" si="157"/>
        <v>0</v>
      </c>
      <c r="CF120" s="366">
        <f t="shared" si="158"/>
        <v>0</v>
      </c>
      <c r="CG120" s="366">
        <f t="shared" si="159"/>
        <v>0</v>
      </c>
      <c r="CH120" s="394">
        <f t="shared" si="160"/>
        <v>0</v>
      </c>
      <c r="CI120" s="366">
        <f t="shared" si="161"/>
        <v>0</v>
      </c>
      <c r="CJ120" s="366">
        <f t="shared" si="162"/>
        <v>0</v>
      </c>
      <c r="CK120" s="394">
        <f t="shared" si="163"/>
        <v>1</v>
      </c>
      <c r="CL120" s="366">
        <f t="shared" si="164"/>
        <v>84.83</v>
      </c>
      <c r="CM120" s="366">
        <f t="shared" si="165"/>
        <v>5514000</v>
      </c>
      <c r="CN120" s="394">
        <f t="shared" si="166"/>
        <v>0</v>
      </c>
      <c r="CO120" s="366">
        <f t="shared" si="167"/>
        <v>0</v>
      </c>
      <c r="CP120" s="366">
        <f t="shared" si="168"/>
        <v>0</v>
      </c>
      <c r="CQ120" s="394">
        <f t="shared" si="169"/>
        <v>0</v>
      </c>
      <c r="CR120" s="366">
        <f t="shared" si="170"/>
        <v>0</v>
      </c>
      <c r="CS120" s="366">
        <f t="shared" si="171"/>
        <v>0</v>
      </c>
      <c r="CT120" s="394">
        <f t="shared" si="172"/>
        <v>0</v>
      </c>
      <c r="CU120" s="366">
        <f t="shared" si="173"/>
        <v>0</v>
      </c>
      <c r="CV120" s="366">
        <f t="shared" si="174"/>
        <v>0</v>
      </c>
      <c r="CW120" s="429"/>
      <c r="CX120" s="429"/>
      <c r="CY120" s="429"/>
      <c r="CZ120" s="429"/>
      <c r="DA120" s="429"/>
      <c r="DB120" s="429"/>
      <c r="DC120" s="429"/>
      <c r="DD120" s="429"/>
      <c r="DE120" s="429"/>
      <c r="DF120" s="429"/>
      <c r="DG120" s="429"/>
      <c r="DH120" s="429"/>
      <c r="DI120" s="429"/>
      <c r="DJ120" s="429"/>
      <c r="DK120" s="429"/>
      <c r="DL120" s="429"/>
      <c r="DM120" s="429"/>
      <c r="DN120" s="429"/>
      <c r="DO120" s="429"/>
      <c r="DP120" s="429"/>
      <c r="DQ120" s="429"/>
      <c r="DR120" s="429"/>
      <c r="DS120" s="429"/>
      <c r="DT120" s="429"/>
      <c r="DU120" s="429"/>
      <c r="DV120" s="429"/>
      <c r="DW120" s="429"/>
      <c r="DX120" s="429"/>
      <c r="DY120" s="429"/>
      <c r="DZ120" s="429"/>
      <c r="EA120" s="429"/>
      <c r="EB120" s="429"/>
      <c r="EC120" s="429"/>
      <c r="ED120" s="429"/>
      <c r="EE120" s="429"/>
      <c r="EF120" s="429"/>
      <c r="EG120" s="429"/>
      <c r="EH120" s="429"/>
      <c r="EI120" s="429"/>
      <c r="EJ120" s="429"/>
      <c r="EK120" s="429"/>
      <c r="EL120" s="429"/>
      <c r="EM120" s="429"/>
      <c r="EN120" s="429"/>
      <c r="EO120" s="429"/>
      <c r="EP120" s="429"/>
      <c r="EQ120" s="429"/>
      <c r="ER120" s="429"/>
      <c r="ES120" s="429"/>
      <c r="ET120" s="429"/>
      <c r="EU120" s="429"/>
    </row>
    <row r="121" spans="1:151" x14ac:dyDescent="0.3">
      <c r="A121" s="161">
        <v>11</v>
      </c>
      <c r="B121" s="169" t="s">
        <v>15</v>
      </c>
      <c r="C121" s="63" t="s">
        <v>150</v>
      </c>
      <c r="D121" s="63" t="s">
        <v>152</v>
      </c>
      <c r="E121" s="47" t="s">
        <v>102</v>
      </c>
      <c r="F121" s="23" t="s">
        <v>408</v>
      </c>
      <c r="G121" s="47" t="s">
        <v>94</v>
      </c>
      <c r="H121" s="64" t="s">
        <v>348</v>
      </c>
      <c r="I121" s="64">
        <v>2020</v>
      </c>
      <c r="J121" s="22" t="s">
        <v>84</v>
      </c>
      <c r="K121" s="4" t="s">
        <v>53</v>
      </c>
      <c r="L121" s="12" t="s">
        <v>375</v>
      </c>
      <c r="M121" s="40" t="s">
        <v>17</v>
      </c>
      <c r="N121" s="3">
        <v>85.28</v>
      </c>
      <c r="O121" s="133">
        <f t="shared" si="190"/>
        <v>65000</v>
      </c>
      <c r="P121" s="356">
        <v>5543200</v>
      </c>
      <c r="Q121" s="394">
        <f t="shared" si="102"/>
        <v>0</v>
      </c>
      <c r="R121" s="395">
        <f t="shared" si="103"/>
        <v>0</v>
      </c>
      <c r="S121" s="395">
        <f t="shared" si="104"/>
        <v>0</v>
      </c>
      <c r="T121" s="394">
        <f t="shared" si="105"/>
        <v>1</v>
      </c>
      <c r="U121" s="395">
        <f t="shared" si="106"/>
        <v>85.28</v>
      </c>
      <c r="V121" s="395">
        <f t="shared" si="107"/>
        <v>5543200</v>
      </c>
      <c r="W121" s="394">
        <f t="shared" si="108"/>
        <v>0</v>
      </c>
      <c r="X121" s="396">
        <f t="shared" si="109"/>
        <v>0</v>
      </c>
      <c r="Y121" s="396">
        <f t="shared" si="110"/>
        <v>0</v>
      </c>
      <c r="Z121" s="394">
        <f t="shared" si="111"/>
        <v>0</v>
      </c>
      <c r="AA121" s="396">
        <f t="shared" si="112"/>
        <v>0</v>
      </c>
      <c r="AB121" s="396">
        <f t="shared" si="113"/>
        <v>0</v>
      </c>
      <c r="AC121" s="394">
        <f t="shared" si="114"/>
        <v>0</v>
      </c>
      <c r="AD121" s="396">
        <f t="shared" si="115"/>
        <v>0</v>
      </c>
      <c r="AE121" s="396">
        <f t="shared" si="116"/>
        <v>0</v>
      </c>
      <c r="AF121" s="389">
        <f t="shared" si="186"/>
        <v>0</v>
      </c>
      <c r="AG121" s="367">
        <f t="shared" si="187"/>
        <v>0</v>
      </c>
      <c r="AH121" s="367">
        <f t="shared" si="117"/>
        <v>0</v>
      </c>
      <c r="AI121" s="367">
        <f t="shared" si="188"/>
        <v>85.28</v>
      </c>
      <c r="AJ121" s="367">
        <f t="shared" si="189"/>
        <v>5543200</v>
      </c>
      <c r="AK121" s="372">
        <f t="shared" si="118"/>
        <v>1</v>
      </c>
      <c r="AL121" s="394">
        <f t="shared" si="119"/>
        <v>0</v>
      </c>
      <c r="AM121" s="395">
        <f t="shared" si="120"/>
        <v>0</v>
      </c>
      <c r="AN121" s="395">
        <f t="shared" si="121"/>
        <v>0</v>
      </c>
      <c r="AO121" s="394">
        <f t="shared" si="122"/>
        <v>1</v>
      </c>
      <c r="AP121" s="395">
        <f t="shared" si="123"/>
        <v>85.28</v>
      </c>
      <c r="AQ121" s="395">
        <f t="shared" si="124"/>
        <v>5543200</v>
      </c>
      <c r="AR121" s="394">
        <f t="shared" si="125"/>
        <v>0</v>
      </c>
      <c r="AS121" s="366">
        <f t="shared" si="126"/>
        <v>0</v>
      </c>
      <c r="AT121" s="366">
        <f t="shared" si="127"/>
        <v>0</v>
      </c>
      <c r="AU121" s="394">
        <f t="shared" si="128"/>
        <v>1</v>
      </c>
      <c r="AV121" s="395">
        <f t="shared" si="129"/>
        <v>85.28</v>
      </c>
      <c r="AW121" s="395">
        <f t="shared" si="130"/>
        <v>5543200</v>
      </c>
      <c r="AX121" s="394">
        <f t="shared" si="131"/>
        <v>0</v>
      </c>
      <c r="AY121" s="366">
        <f t="shared" si="132"/>
        <v>0</v>
      </c>
      <c r="AZ121" s="366">
        <f t="shared" si="133"/>
        <v>0</v>
      </c>
      <c r="BA121" s="394">
        <f t="shared" si="134"/>
        <v>0</v>
      </c>
      <c r="BB121" s="366">
        <f t="shared" si="177"/>
        <v>0</v>
      </c>
      <c r="BC121" s="366">
        <f t="shared" si="178"/>
        <v>0</v>
      </c>
      <c r="BD121" s="394">
        <f t="shared" si="175"/>
        <v>0</v>
      </c>
      <c r="BE121" s="366">
        <f t="shared" si="180"/>
        <v>0</v>
      </c>
      <c r="BF121" s="366">
        <f t="shared" si="181"/>
        <v>0</v>
      </c>
      <c r="BG121" s="394">
        <f t="shared" si="135"/>
        <v>0</v>
      </c>
      <c r="BH121" s="366">
        <f t="shared" si="182"/>
        <v>0</v>
      </c>
      <c r="BI121" s="366">
        <f t="shared" si="183"/>
        <v>0</v>
      </c>
      <c r="BJ121" s="394">
        <f t="shared" si="136"/>
        <v>1</v>
      </c>
      <c r="BK121" s="366">
        <f t="shared" si="137"/>
        <v>85.28</v>
      </c>
      <c r="BL121" s="366">
        <f t="shared" si="138"/>
        <v>5543200</v>
      </c>
      <c r="BM121" s="394">
        <f t="shared" si="139"/>
        <v>0</v>
      </c>
      <c r="BN121" s="366">
        <f t="shared" si="140"/>
        <v>0</v>
      </c>
      <c r="BO121" s="366">
        <f t="shared" si="141"/>
        <v>0</v>
      </c>
      <c r="BP121" s="394">
        <f t="shared" si="142"/>
        <v>0</v>
      </c>
      <c r="BQ121" s="366">
        <f t="shared" si="143"/>
        <v>0</v>
      </c>
      <c r="BR121" s="366">
        <f t="shared" si="144"/>
        <v>0</v>
      </c>
      <c r="BS121" s="394">
        <f t="shared" si="145"/>
        <v>0</v>
      </c>
      <c r="BT121" s="366">
        <f t="shared" si="146"/>
        <v>0</v>
      </c>
      <c r="BU121" s="366">
        <f t="shared" si="147"/>
        <v>0</v>
      </c>
      <c r="BV121" s="394">
        <f t="shared" si="148"/>
        <v>0</v>
      </c>
      <c r="BW121" s="366">
        <f t="shared" si="149"/>
        <v>0</v>
      </c>
      <c r="BX121" s="366">
        <f t="shared" si="150"/>
        <v>0</v>
      </c>
      <c r="BY121" s="394">
        <f t="shared" si="151"/>
        <v>0</v>
      </c>
      <c r="BZ121" s="366">
        <f t="shared" si="152"/>
        <v>0</v>
      </c>
      <c r="CA121" s="366">
        <f t="shared" si="153"/>
        <v>0</v>
      </c>
      <c r="CB121" s="394">
        <f t="shared" si="154"/>
        <v>0</v>
      </c>
      <c r="CC121" s="366">
        <f t="shared" si="155"/>
        <v>0</v>
      </c>
      <c r="CD121" s="366">
        <f t="shared" si="156"/>
        <v>0</v>
      </c>
      <c r="CE121" s="394">
        <f t="shared" si="157"/>
        <v>0</v>
      </c>
      <c r="CF121" s="366">
        <f t="shared" si="158"/>
        <v>0</v>
      </c>
      <c r="CG121" s="366">
        <f t="shared" si="159"/>
        <v>0</v>
      </c>
      <c r="CH121" s="394">
        <f t="shared" si="160"/>
        <v>0</v>
      </c>
      <c r="CI121" s="366">
        <f t="shared" si="161"/>
        <v>0</v>
      </c>
      <c r="CJ121" s="366">
        <f t="shared" si="162"/>
        <v>0</v>
      </c>
      <c r="CK121" s="394">
        <f t="shared" si="163"/>
        <v>1</v>
      </c>
      <c r="CL121" s="366">
        <f t="shared" si="164"/>
        <v>85.28</v>
      </c>
      <c r="CM121" s="366">
        <f t="shared" si="165"/>
        <v>5543200</v>
      </c>
      <c r="CN121" s="394">
        <f t="shared" si="166"/>
        <v>0</v>
      </c>
      <c r="CO121" s="366">
        <f t="shared" si="167"/>
        <v>0</v>
      </c>
      <c r="CP121" s="366">
        <f t="shared" si="168"/>
        <v>0</v>
      </c>
      <c r="CQ121" s="394">
        <f t="shared" si="169"/>
        <v>0</v>
      </c>
      <c r="CR121" s="366">
        <f t="shared" si="170"/>
        <v>0</v>
      </c>
      <c r="CS121" s="366">
        <f t="shared" si="171"/>
        <v>0</v>
      </c>
      <c r="CT121" s="394">
        <f t="shared" si="172"/>
        <v>0</v>
      </c>
      <c r="CU121" s="366">
        <f t="shared" si="173"/>
        <v>0</v>
      </c>
      <c r="CV121" s="366">
        <f t="shared" si="174"/>
        <v>0</v>
      </c>
      <c r="CW121" s="429"/>
      <c r="CX121" s="429"/>
      <c r="CY121" s="429"/>
      <c r="CZ121" s="429"/>
      <c r="DA121" s="429"/>
      <c r="DB121" s="429"/>
      <c r="DC121" s="429"/>
      <c r="DD121" s="429"/>
      <c r="DE121" s="429"/>
      <c r="DF121" s="429"/>
      <c r="DG121" s="429"/>
      <c r="DH121" s="429"/>
      <c r="DI121" s="429"/>
      <c r="DJ121" s="429"/>
      <c r="DK121" s="429"/>
      <c r="DL121" s="429"/>
      <c r="DM121" s="429"/>
      <c r="DN121" s="429"/>
      <c r="DO121" s="429"/>
      <c r="DP121" s="429"/>
      <c r="DQ121" s="429"/>
      <c r="DR121" s="429"/>
      <c r="DS121" s="429"/>
      <c r="DT121" s="429"/>
      <c r="DU121" s="429"/>
      <c r="DV121" s="429"/>
      <c r="DW121" s="429"/>
      <c r="DX121" s="429"/>
      <c r="DY121" s="429"/>
      <c r="DZ121" s="429"/>
      <c r="EA121" s="429"/>
      <c r="EB121" s="429"/>
      <c r="EC121" s="429"/>
      <c r="ED121" s="429"/>
      <c r="EE121" s="429"/>
      <c r="EF121" s="429"/>
      <c r="EG121" s="429"/>
      <c r="EH121" s="429"/>
      <c r="EI121" s="429"/>
      <c r="EJ121" s="429"/>
      <c r="EK121" s="429"/>
      <c r="EL121" s="429"/>
      <c r="EM121" s="429"/>
      <c r="EN121" s="429"/>
      <c r="EO121" s="429"/>
      <c r="EP121" s="429"/>
      <c r="EQ121" s="429"/>
      <c r="ER121" s="429"/>
      <c r="ES121" s="429"/>
      <c r="ET121" s="429"/>
      <c r="EU121" s="429"/>
    </row>
    <row r="122" spans="1:151" x14ac:dyDescent="0.3">
      <c r="A122" s="161">
        <v>12</v>
      </c>
      <c r="B122" s="169" t="s">
        <v>15</v>
      </c>
      <c r="C122" s="63" t="s">
        <v>150</v>
      </c>
      <c r="D122" s="63" t="s">
        <v>152</v>
      </c>
      <c r="E122" s="47" t="s">
        <v>102</v>
      </c>
      <c r="F122" s="23" t="s">
        <v>408</v>
      </c>
      <c r="G122" s="47" t="s">
        <v>94</v>
      </c>
      <c r="H122" s="64" t="s">
        <v>348</v>
      </c>
      <c r="I122" s="64">
        <v>2020</v>
      </c>
      <c r="J122" s="22" t="s">
        <v>84</v>
      </c>
      <c r="K122" s="4" t="s">
        <v>54</v>
      </c>
      <c r="L122" s="12" t="s">
        <v>375</v>
      </c>
      <c r="M122" s="40" t="s">
        <v>17</v>
      </c>
      <c r="N122" s="3">
        <v>91.5</v>
      </c>
      <c r="O122" s="133">
        <f t="shared" si="190"/>
        <v>65000</v>
      </c>
      <c r="P122" s="356">
        <v>5947500</v>
      </c>
      <c r="Q122" s="394">
        <f t="shared" si="102"/>
        <v>0</v>
      </c>
      <c r="R122" s="395">
        <f t="shared" si="103"/>
        <v>0</v>
      </c>
      <c r="S122" s="395">
        <f t="shared" si="104"/>
        <v>0</v>
      </c>
      <c r="T122" s="394">
        <f t="shared" si="105"/>
        <v>1</v>
      </c>
      <c r="U122" s="395">
        <f t="shared" si="106"/>
        <v>91.5</v>
      </c>
      <c r="V122" s="395">
        <f t="shared" si="107"/>
        <v>5947500</v>
      </c>
      <c r="W122" s="394">
        <f t="shared" si="108"/>
        <v>0</v>
      </c>
      <c r="X122" s="396">
        <f t="shared" si="109"/>
        <v>0</v>
      </c>
      <c r="Y122" s="396">
        <f t="shared" si="110"/>
        <v>0</v>
      </c>
      <c r="Z122" s="394">
        <f t="shared" si="111"/>
        <v>0</v>
      </c>
      <c r="AA122" s="396">
        <f t="shared" si="112"/>
        <v>0</v>
      </c>
      <c r="AB122" s="396">
        <f t="shared" si="113"/>
        <v>0</v>
      </c>
      <c r="AC122" s="394">
        <f t="shared" si="114"/>
        <v>0</v>
      </c>
      <c r="AD122" s="396">
        <f t="shared" si="115"/>
        <v>0</v>
      </c>
      <c r="AE122" s="396">
        <f t="shared" si="116"/>
        <v>0</v>
      </c>
      <c r="AF122" s="389">
        <f t="shared" si="186"/>
        <v>0</v>
      </c>
      <c r="AG122" s="367">
        <f t="shared" si="187"/>
        <v>0</v>
      </c>
      <c r="AH122" s="367">
        <f t="shared" si="117"/>
        <v>0</v>
      </c>
      <c r="AI122" s="367">
        <f t="shared" si="188"/>
        <v>91.5</v>
      </c>
      <c r="AJ122" s="367">
        <f t="shared" si="189"/>
        <v>5947500</v>
      </c>
      <c r="AK122" s="372">
        <f t="shared" si="118"/>
        <v>1</v>
      </c>
      <c r="AL122" s="394">
        <f t="shared" si="119"/>
        <v>0</v>
      </c>
      <c r="AM122" s="395">
        <f t="shared" si="120"/>
        <v>0</v>
      </c>
      <c r="AN122" s="395">
        <f t="shared" si="121"/>
        <v>0</v>
      </c>
      <c r="AO122" s="394">
        <f t="shared" si="122"/>
        <v>1</v>
      </c>
      <c r="AP122" s="395">
        <f t="shared" si="123"/>
        <v>91.5</v>
      </c>
      <c r="AQ122" s="395">
        <f t="shared" si="124"/>
        <v>5947500</v>
      </c>
      <c r="AR122" s="394">
        <f t="shared" si="125"/>
        <v>0</v>
      </c>
      <c r="AS122" s="366">
        <f t="shared" si="126"/>
        <v>0</v>
      </c>
      <c r="AT122" s="366">
        <f t="shared" si="127"/>
        <v>0</v>
      </c>
      <c r="AU122" s="394">
        <f t="shared" si="128"/>
        <v>1</v>
      </c>
      <c r="AV122" s="395">
        <f t="shared" si="129"/>
        <v>91.5</v>
      </c>
      <c r="AW122" s="395">
        <f t="shared" si="130"/>
        <v>5947500</v>
      </c>
      <c r="AX122" s="394">
        <f t="shared" si="131"/>
        <v>0</v>
      </c>
      <c r="AY122" s="366">
        <f t="shared" si="132"/>
        <v>0</v>
      </c>
      <c r="AZ122" s="366">
        <f t="shared" si="133"/>
        <v>0</v>
      </c>
      <c r="BA122" s="394">
        <f t="shared" si="134"/>
        <v>0</v>
      </c>
      <c r="BB122" s="366">
        <f t="shared" si="177"/>
        <v>0</v>
      </c>
      <c r="BC122" s="366">
        <f t="shared" si="178"/>
        <v>0</v>
      </c>
      <c r="BD122" s="394">
        <f t="shared" si="175"/>
        <v>0</v>
      </c>
      <c r="BE122" s="366">
        <f t="shared" si="180"/>
        <v>0</v>
      </c>
      <c r="BF122" s="366">
        <f t="shared" si="181"/>
        <v>0</v>
      </c>
      <c r="BG122" s="394">
        <f t="shared" si="135"/>
        <v>0</v>
      </c>
      <c r="BH122" s="366">
        <f t="shared" si="182"/>
        <v>0</v>
      </c>
      <c r="BI122" s="366">
        <f t="shared" si="183"/>
        <v>0</v>
      </c>
      <c r="BJ122" s="394">
        <f t="shared" si="136"/>
        <v>1</v>
      </c>
      <c r="BK122" s="366">
        <f t="shared" si="137"/>
        <v>91.5</v>
      </c>
      <c r="BL122" s="366">
        <f t="shared" si="138"/>
        <v>5947500</v>
      </c>
      <c r="BM122" s="394">
        <f t="shared" si="139"/>
        <v>0</v>
      </c>
      <c r="BN122" s="366">
        <f t="shared" si="140"/>
        <v>0</v>
      </c>
      <c r="BO122" s="366">
        <f t="shared" si="141"/>
        <v>0</v>
      </c>
      <c r="BP122" s="394">
        <f t="shared" si="142"/>
        <v>0</v>
      </c>
      <c r="BQ122" s="366">
        <f t="shared" si="143"/>
        <v>0</v>
      </c>
      <c r="BR122" s="366">
        <f t="shared" si="144"/>
        <v>0</v>
      </c>
      <c r="BS122" s="394">
        <f t="shared" si="145"/>
        <v>0</v>
      </c>
      <c r="BT122" s="366">
        <f t="shared" si="146"/>
        <v>0</v>
      </c>
      <c r="BU122" s="366">
        <f t="shared" si="147"/>
        <v>0</v>
      </c>
      <c r="BV122" s="394">
        <f t="shared" si="148"/>
        <v>0</v>
      </c>
      <c r="BW122" s="366">
        <f t="shared" si="149"/>
        <v>0</v>
      </c>
      <c r="BX122" s="366">
        <f t="shared" si="150"/>
        <v>0</v>
      </c>
      <c r="BY122" s="394">
        <f t="shared" si="151"/>
        <v>0</v>
      </c>
      <c r="BZ122" s="366">
        <f t="shared" si="152"/>
        <v>0</v>
      </c>
      <c r="CA122" s="366">
        <f t="shared" si="153"/>
        <v>0</v>
      </c>
      <c r="CB122" s="394">
        <f t="shared" si="154"/>
        <v>0</v>
      </c>
      <c r="CC122" s="366">
        <f t="shared" si="155"/>
        <v>0</v>
      </c>
      <c r="CD122" s="366">
        <f t="shared" si="156"/>
        <v>0</v>
      </c>
      <c r="CE122" s="394">
        <f t="shared" si="157"/>
        <v>0</v>
      </c>
      <c r="CF122" s="366">
        <f t="shared" si="158"/>
        <v>0</v>
      </c>
      <c r="CG122" s="366">
        <f t="shared" si="159"/>
        <v>0</v>
      </c>
      <c r="CH122" s="394">
        <f t="shared" si="160"/>
        <v>0</v>
      </c>
      <c r="CI122" s="366">
        <f t="shared" si="161"/>
        <v>0</v>
      </c>
      <c r="CJ122" s="366">
        <f t="shared" si="162"/>
        <v>0</v>
      </c>
      <c r="CK122" s="394">
        <f t="shared" si="163"/>
        <v>1</v>
      </c>
      <c r="CL122" s="366">
        <f t="shared" si="164"/>
        <v>91.5</v>
      </c>
      <c r="CM122" s="366">
        <f t="shared" si="165"/>
        <v>5947500</v>
      </c>
      <c r="CN122" s="394">
        <f t="shared" si="166"/>
        <v>0</v>
      </c>
      <c r="CO122" s="366">
        <f t="shared" si="167"/>
        <v>0</v>
      </c>
      <c r="CP122" s="366">
        <f t="shared" si="168"/>
        <v>0</v>
      </c>
      <c r="CQ122" s="394">
        <f t="shared" si="169"/>
        <v>0</v>
      </c>
      <c r="CR122" s="366">
        <f t="shared" si="170"/>
        <v>0</v>
      </c>
      <c r="CS122" s="366">
        <f t="shared" si="171"/>
        <v>0</v>
      </c>
      <c r="CT122" s="394">
        <f t="shared" si="172"/>
        <v>0</v>
      </c>
      <c r="CU122" s="366">
        <f t="shared" si="173"/>
        <v>0</v>
      </c>
      <c r="CV122" s="366">
        <f t="shared" si="174"/>
        <v>0</v>
      </c>
      <c r="CW122" s="429"/>
      <c r="CX122" s="429"/>
      <c r="CY122" s="429"/>
      <c r="CZ122" s="429"/>
      <c r="DA122" s="429"/>
      <c r="DB122" s="429"/>
      <c r="DC122" s="429"/>
      <c r="DD122" s="429"/>
      <c r="DE122" s="429"/>
      <c r="DF122" s="429"/>
      <c r="DG122" s="429"/>
      <c r="DH122" s="429"/>
      <c r="DI122" s="429"/>
      <c r="DJ122" s="429"/>
      <c r="DK122" s="429"/>
      <c r="DL122" s="429"/>
      <c r="DM122" s="429"/>
      <c r="DN122" s="429"/>
      <c r="DO122" s="429"/>
      <c r="DP122" s="429"/>
      <c r="DQ122" s="429"/>
      <c r="DR122" s="429"/>
      <c r="DS122" s="429"/>
      <c r="DT122" s="429"/>
      <c r="DU122" s="429"/>
      <c r="DV122" s="429"/>
      <c r="DW122" s="429"/>
      <c r="DX122" s="429"/>
      <c r="DY122" s="429"/>
      <c r="DZ122" s="429"/>
      <c r="EA122" s="429"/>
      <c r="EB122" s="429"/>
      <c r="EC122" s="429"/>
      <c r="ED122" s="429"/>
      <c r="EE122" s="429"/>
      <c r="EF122" s="429"/>
      <c r="EG122" s="429"/>
      <c r="EH122" s="429"/>
      <c r="EI122" s="429"/>
      <c r="EJ122" s="429"/>
      <c r="EK122" s="429"/>
      <c r="EL122" s="429"/>
      <c r="EM122" s="429"/>
      <c r="EN122" s="429"/>
      <c r="EO122" s="429"/>
      <c r="EP122" s="429"/>
      <c r="EQ122" s="429"/>
      <c r="ER122" s="429"/>
      <c r="ES122" s="429"/>
      <c r="ET122" s="429"/>
      <c r="EU122" s="429"/>
    </row>
    <row r="123" spans="1:151" x14ac:dyDescent="0.3">
      <c r="A123" s="170">
        <v>13</v>
      </c>
      <c r="B123" s="171" t="s">
        <v>15</v>
      </c>
      <c r="C123" s="74" t="s">
        <v>150</v>
      </c>
      <c r="D123" s="74" t="s">
        <v>152</v>
      </c>
      <c r="E123" s="47" t="s">
        <v>102</v>
      </c>
      <c r="F123" s="23" t="s">
        <v>408</v>
      </c>
      <c r="G123" s="47" t="s">
        <v>94</v>
      </c>
      <c r="H123" s="64" t="s">
        <v>348</v>
      </c>
      <c r="I123" s="64">
        <v>2020</v>
      </c>
      <c r="J123" s="48" t="s">
        <v>84</v>
      </c>
      <c r="K123" s="46" t="s">
        <v>55</v>
      </c>
      <c r="L123" s="12" t="s">
        <v>375</v>
      </c>
      <c r="M123" s="40" t="s">
        <v>17</v>
      </c>
      <c r="N123" s="288">
        <v>102.27</v>
      </c>
      <c r="O123" s="289">
        <f t="shared" si="190"/>
        <v>61999.608878458981</v>
      </c>
      <c r="P123" s="357">
        <v>6340700</v>
      </c>
      <c r="Q123" s="394">
        <f t="shared" si="102"/>
        <v>0</v>
      </c>
      <c r="R123" s="395">
        <f t="shared" si="103"/>
        <v>0</v>
      </c>
      <c r="S123" s="395">
        <f t="shared" si="104"/>
        <v>0</v>
      </c>
      <c r="T123" s="394">
        <f t="shared" si="105"/>
        <v>1</v>
      </c>
      <c r="U123" s="395">
        <f t="shared" si="106"/>
        <v>102.27</v>
      </c>
      <c r="V123" s="395">
        <f t="shared" si="107"/>
        <v>6340700</v>
      </c>
      <c r="W123" s="394">
        <f t="shared" si="108"/>
        <v>0</v>
      </c>
      <c r="X123" s="396">
        <f t="shared" si="109"/>
        <v>0</v>
      </c>
      <c r="Y123" s="396">
        <f t="shared" si="110"/>
        <v>0</v>
      </c>
      <c r="Z123" s="394">
        <f t="shared" si="111"/>
        <v>0</v>
      </c>
      <c r="AA123" s="396">
        <f t="shared" si="112"/>
        <v>0</v>
      </c>
      <c r="AB123" s="396">
        <f t="shared" si="113"/>
        <v>0</v>
      </c>
      <c r="AC123" s="394">
        <f t="shared" si="114"/>
        <v>0</v>
      </c>
      <c r="AD123" s="396">
        <f t="shared" si="115"/>
        <v>0</v>
      </c>
      <c r="AE123" s="396">
        <f t="shared" si="116"/>
        <v>0</v>
      </c>
      <c r="AF123" s="389">
        <f t="shared" si="186"/>
        <v>0</v>
      </c>
      <c r="AG123" s="367">
        <f t="shared" si="187"/>
        <v>0</v>
      </c>
      <c r="AH123" s="367">
        <f t="shared" si="117"/>
        <v>0</v>
      </c>
      <c r="AI123" s="367">
        <f t="shared" si="188"/>
        <v>102.27</v>
      </c>
      <c r="AJ123" s="367">
        <f t="shared" si="189"/>
        <v>6340700</v>
      </c>
      <c r="AK123" s="372">
        <f t="shared" si="118"/>
        <v>1</v>
      </c>
      <c r="AL123" s="394">
        <f t="shared" si="119"/>
        <v>0</v>
      </c>
      <c r="AM123" s="395">
        <f t="shared" si="120"/>
        <v>0</v>
      </c>
      <c r="AN123" s="395">
        <f t="shared" si="121"/>
        <v>0</v>
      </c>
      <c r="AO123" s="394">
        <f t="shared" si="122"/>
        <v>1</v>
      </c>
      <c r="AP123" s="395">
        <f t="shared" si="123"/>
        <v>102.27</v>
      </c>
      <c r="AQ123" s="395">
        <f t="shared" si="124"/>
        <v>6340700</v>
      </c>
      <c r="AR123" s="394">
        <f t="shared" si="125"/>
        <v>0</v>
      </c>
      <c r="AS123" s="366">
        <f t="shared" si="126"/>
        <v>0</v>
      </c>
      <c r="AT123" s="366">
        <f t="shared" si="127"/>
        <v>0</v>
      </c>
      <c r="AU123" s="394">
        <f t="shared" si="128"/>
        <v>1</v>
      </c>
      <c r="AV123" s="395">
        <f t="shared" si="129"/>
        <v>102.27</v>
      </c>
      <c r="AW123" s="395">
        <f t="shared" si="130"/>
        <v>6340700</v>
      </c>
      <c r="AX123" s="394">
        <f t="shared" si="131"/>
        <v>0</v>
      </c>
      <c r="AY123" s="366">
        <f t="shared" si="132"/>
        <v>0</v>
      </c>
      <c r="AZ123" s="366">
        <f t="shared" si="133"/>
        <v>0</v>
      </c>
      <c r="BA123" s="394">
        <f t="shared" si="134"/>
        <v>0</v>
      </c>
      <c r="BB123" s="366">
        <f t="shared" si="177"/>
        <v>0</v>
      </c>
      <c r="BC123" s="366">
        <f t="shared" si="178"/>
        <v>0</v>
      </c>
      <c r="BD123" s="394">
        <f t="shared" si="175"/>
        <v>0</v>
      </c>
      <c r="BE123" s="366">
        <f t="shared" si="180"/>
        <v>0</v>
      </c>
      <c r="BF123" s="366">
        <f t="shared" si="181"/>
        <v>0</v>
      </c>
      <c r="BG123" s="394">
        <f t="shared" si="135"/>
        <v>0</v>
      </c>
      <c r="BH123" s="366">
        <f t="shared" si="182"/>
        <v>0</v>
      </c>
      <c r="BI123" s="366">
        <f t="shared" si="183"/>
        <v>0</v>
      </c>
      <c r="BJ123" s="394">
        <f t="shared" si="136"/>
        <v>1</v>
      </c>
      <c r="BK123" s="366">
        <f t="shared" si="137"/>
        <v>102.27</v>
      </c>
      <c r="BL123" s="366">
        <f t="shared" si="138"/>
        <v>6340700</v>
      </c>
      <c r="BM123" s="394">
        <f t="shared" si="139"/>
        <v>0</v>
      </c>
      <c r="BN123" s="366">
        <f t="shared" si="140"/>
        <v>0</v>
      </c>
      <c r="BO123" s="366">
        <f t="shared" si="141"/>
        <v>0</v>
      </c>
      <c r="BP123" s="394">
        <f t="shared" si="142"/>
        <v>0</v>
      </c>
      <c r="BQ123" s="366">
        <f t="shared" si="143"/>
        <v>0</v>
      </c>
      <c r="BR123" s="366">
        <f t="shared" si="144"/>
        <v>0</v>
      </c>
      <c r="BS123" s="394">
        <f t="shared" si="145"/>
        <v>0</v>
      </c>
      <c r="BT123" s="366">
        <f t="shared" si="146"/>
        <v>0</v>
      </c>
      <c r="BU123" s="366">
        <f t="shared" si="147"/>
        <v>0</v>
      </c>
      <c r="BV123" s="394">
        <f t="shared" si="148"/>
        <v>0</v>
      </c>
      <c r="BW123" s="366">
        <f t="shared" si="149"/>
        <v>0</v>
      </c>
      <c r="BX123" s="366">
        <f t="shared" si="150"/>
        <v>0</v>
      </c>
      <c r="BY123" s="394">
        <f t="shared" si="151"/>
        <v>0</v>
      </c>
      <c r="BZ123" s="366">
        <f t="shared" si="152"/>
        <v>0</v>
      </c>
      <c r="CA123" s="366">
        <f t="shared" si="153"/>
        <v>0</v>
      </c>
      <c r="CB123" s="394">
        <f t="shared" si="154"/>
        <v>0</v>
      </c>
      <c r="CC123" s="366">
        <f t="shared" si="155"/>
        <v>0</v>
      </c>
      <c r="CD123" s="366">
        <f t="shared" si="156"/>
        <v>0</v>
      </c>
      <c r="CE123" s="394">
        <f t="shared" si="157"/>
        <v>0</v>
      </c>
      <c r="CF123" s="366">
        <f t="shared" si="158"/>
        <v>0</v>
      </c>
      <c r="CG123" s="366">
        <f t="shared" si="159"/>
        <v>0</v>
      </c>
      <c r="CH123" s="394">
        <f t="shared" si="160"/>
        <v>0</v>
      </c>
      <c r="CI123" s="366">
        <f t="shared" si="161"/>
        <v>0</v>
      </c>
      <c r="CJ123" s="366">
        <f t="shared" si="162"/>
        <v>0</v>
      </c>
      <c r="CK123" s="394">
        <f t="shared" si="163"/>
        <v>1</v>
      </c>
      <c r="CL123" s="366">
        <f t="shared" si="164"/>
        <v>102.27</v>
      </c>
      <c r="CM123" s="366">
        <f t="shared" si="165"/>
        <v>6340700</v>
      </c>
      <c r="CN123" s="394">
        <f t="shared" si="166"/>
        <v>0</v>
      </c>
      <c r="CO123" s="366">
        <f t="shared" si="167"/>
        <v>0</v>
      </c>
      <c r="CP123" s="366">
        <f t="shared" si="168"/>
        <v>0</v>
      </c>
      <c r="CQ123" s="394">
        <f t="shared" si="169"/>
        <v>0</v>
      </c>
      <c r="CR123" s="366">
        <f t="shared" si="170"/>
        <v>0</v>
      </c>
      <c r="CS123" s="366">
        <f t="shared" si="171"/>
        <v>0</v>
      </c>
      <c r="CT123" s="394">
        <f t="shared" si="172"/>
        <v>0</v>
      </c>
      <c r="CU123" s="366">
        <f t="shared" si="173"/>
        <v>0</v>
      </c>
      <c r="CV123" s="366">
        <f t="shared" si="174"/>
        <v>0</v>
      </c>
      <c r="CW123" s="429"/>
      <c r="CX123" s="429"/>
      <c r="CY123" s="429"/>
      <c r="CZ123" s="429"/>
      <c r="DA123" s="429"/>
      <c r="DB123" s="429"/>
      <c r="DC123" s="429"/>
      <c r="DD123" s="429"/>
      <c r="DE123" s="429"/>
      <c r="DF123" s="429"/>
      <c r="DG123" s="429"/>
      <c r="DH123" s="429"/>
      <c r="DI123" s="429"/>
      <c r="DJ123" s="429"/>
      <c r="DK123" s="429"/>
      <c r="DL123" s="429"/>
      <c r="DM123" s="429"/>
      <c r="DN123" s="429"/>
      <c r="DO123" s="429"/>
      <c r="DP123" s="429"/>
      <c r="DQ123" s="429"/>
      <c r="DR123" s="429"/>
      <c r="DS123" s="429"/>
      <c r="DT123" s="429"/>
      <c r="DU123" s="429"/>
      <c r="DV123" s="429"/>
      <c r="DW123" s="429"/>
      <c r="DX123" s="429"/>
      <c r="DY123" s="429"/>
      <c r="DZ123" s="429"/>
      <c r="EA123" s="429"/>
      <c r="EB123" s="429"/>
      <c r="EC123" s="429"/>
      <c r="ED123" s="429"/>
      <c r="EE123" s="429"/>
      <c r="EF123" s="429"/>
      <c r="EG123" s="429"/>
      <c r="EH123" s="429"/>
      <c r="EI123" s="429"/>
      <c r="EJ123" s="429"/>
      <c r="EK123" s="429"/>
      <c r="EL123" s="429"/>
      <c r="EM123" s="429"/>
      <c r="EN123" s="429"/>
      <c r="EO123" s="429"/>
      <c r="EP123" s="429"/>
      <c r="EQ123" s="429"/>
      <c r="ER123" s="429"/>
      <c r="ES123" s="429"/>
      <c r="ET123" s="429"/>
      <c r="EU123" s="429"/>
    </row>
    <row r="124" spans="1:151" x14ac:dyDescent="0.3">
      <c r="A124" s="161"/>
      <c r="B124" s="162"/>
      <c r="C124" s="8"/>
      <c r="D124" s="8"/>
      <c r="E124" s="8"/>
      <c r="F124" s="152"/>
      <c r="G124" s="8"/>
      <c r="H124" s="8"/>
      <c r="I124" s="11"/>
      <c r="J124" s="22"/>
      <c r="K124" s="4"/>
      <c r="L124" s="2"/>
      <c r="M124" s="11"/>
      <c r="N124" s="286">
        <f>SUM(N111:N123)</f>
        <v>938.12</v>
      </c>
      <c r="O124" s="285">
        <f>AVERAGE(O111:O123)</f>
        <v>66692.322945583175</v>
      </c>
      <c r="P124" s="353">
        <f>SUM(P111:P123)</f>
        <v>61906900</v>
      </c>
      <c r="Q124" s="394">
        <f t="shared" si="102"/>
        <v>0</v>
      </c>
      <c r="R124" s="395">
        <f t="shared" si="103"/>
        <v>0</v>
      </c>
      <c r="S124" s="395">
        <f t="shared" si="104"/>
        <v>0</v>
      </c>
      <c r="T124" s="394">
        <f t="shared" si="105"/>
        <v>0</v>
      </c>
      <c r="U124" s="395">
        <f t="shared" si="106"/>
        <v>0</v>
      </c>
      <c r="V124" s="395">
        <f t="shared" si="107"/>
        <v>0</v>
      </c>
      <c r="W124" s="394">
        <f t="shared" si="108"/>
        <v>0</v>
      </c>
      <c r="X124" s="396">
        <f t="shared" si="109"/>
        <v>0</v>
      </c>
      <c r="Y124" s="396">
        <f t="shared" si="110"/>
        <v>0</v>
      </c>
      <c r="Z124" s="394">
        <f t="shared" si="111"/>
        <v>0</v>
      </c>
      <c r="AA124" s="396">
        <f t="shared" si="112"/>
        <v>0</v>
      </c>
      <c r="AB124" s="396">
        <f t="shared" si="113"/>
        <v>0</v>
      </c>
      <c r="AC124" s="394">
        <f t="shared" si="114"/>
        <v>0</v>
      </c>
      <c r="AD124" s="396">
        <f t="shared" si="115"/>
        <v>0</v>
      </c>
      <c r="AE124" s="396">
        <f t="shared" si="116"/>
        <v>0</v>
      </c>
      <c r="AF124" s="389">
        <f t="shared" si="186"/>
        <v>0</v>
      </c>
      <c r="AG124" s="367">
        <f t="shared" si="187"/>
        <v>0</v>
      </c>
      <c r="AH124" s="367">
        <f t="shared" si="117"/>
        <v>0</v>
      </c>
      <c r="AI124" s="367">
        <f t="shared" si="188"/>
        <v>0</v>
      </c>
      <c r="AJ124" s="367">
        <f t="shared" si="189"/>
        <v>0</v>
      </c>
      <c r="AK124" s="372">
        <f t="shared" si="118"/>
        <v>0</v>
      </c>
      <c r="AL124" s="394">
        <f t="shared" si="119"/>
        <v>0</v>
      </c>
      <c r="AM124" s="395">
        <f t="shared" si="120"/>
        <v>0</v>
      </c>
      <c r="AN124" s="395">
        <f t="shared" si="121"/>
        <v>0</v>
      </c>
      <c r="AO124" s="394">
        <f t="shared" si="122"/>
        <v>0</v>
      </c>
      <c r="AP124" s="395">
        <f t="shared" si="123"/>
        <v>0</v>
      </c>
      <c r="AQ124" s="395">
        <f t="shared" si="124"/>
        <v>0</v>
      </c>
      <c r="AR124" s="394">
        <f t="shared" si="125"/>
        <v>0</v>
      </c>
      <c r="AS124" s="366">
        <f t="shared" si="126"/>
        <v>0</v>
      </c>
      <c r="AT124" s="366">
        <f t="shared" si="127"/>
        <v>0</v>
      </c>
      <c r="AU124" s="394">
        <f t="shared" si="128"/>
        <v>0</v>
      </c>
      <c r="AV124" s="395">
        <f t="shared" si="129"/>
        <v>0</v>
      </c>
      <c r="AW124" s="395">
        <f t="shared" si="130"/>
        <v>0</v>
      </c>
      <c r="AX124" s="394">
        <f t="shared" si="131"/>
        <v>0</v>
      </c>
      <c r="AY124" s="366">
        <f t="shared" si="132"/>
        <v>0</v>
      </c>
      <c r="AZ124" s="366">
        <f t="shared" si="133"/>
        <v>0</v>
      </c>
      <c r="BA124" s="394">
        <f t="shared" si="134"/>
        <v>0</v>
      </c>
      <c r="BB124" s="366">
        <f t="shared" si="177"/>
        <v>0</v>
      </c>
      <c r="BC124" s="366">
        <f t="shared" si="178"/>
        <v>0</v>
      </c>
      <c r="BD124" s="394">
        <f t="shared" si="175"/>
        <v>0</v>
      </c>
      <c r="BE124" s="366">
        <f t="shared" si="180"/>
        <v>0</v>
      </c>
      <c r="BF124" s="366">
        <f t="shared" si="181"/>
        <v>0</v>
      </c>
      <c r="BG124" s="394">
        <f t="shared" si="135"/>
        <v>0</v>
      </c>
      <c r="BH124" s="366">
        <f t="shared" si="182"/>
        <v>0</v>
      </c>
      <c r="BI124" s="366">
        <f t="shared" si="183"/>
        <v>0</v>
      </c>
      <c r="BJ124" s="394">
        <f t="shared" si="136"/>
        <v>0</v>
      </c>
      <c r="BK124" s="366">
        <f t="shared" si="137"/>
        <v>0</v>
      </c>
      <c r="BL124" s="366">
        <f t="shared" si="138"/>
        <v>0</v>
      </c>
      <c r="BM124" s="394">
        <f t="shared" si="139"/>
        <v>0</v>
      </c>
      <c r="BN124" s="366">
        <f t="shared" si="140"/>
        <v>0</v>
      </c>
      <c r="BO124" s="366">
        <f t="shared" si="141"/>
        <v>0</v>
      </c>
      <c r="BP124" s="394">
        <f t="shared" si="142"/>
        <v>0</v>
      </c>
      <c r="BQ124" s="366">
        <f t="shared" si="143"/>
        <v>0</v>
      </c>
      <c r="BR124" s="366">
        <f t="shared" si="144"/>
        <v>0</v>
      </c>
      <c r="BS124" s="394">
        <f t="shared" si="145"/>
        <v>0</v>
      </c>
      <c r="BT124" s="366">
        <f t="shared" si="146"/>
        <v>0</v>
      </c>
      <c r="BU124" s="366">
        <f t="shared" si="147"/>
        <v>0</v>
      </c>
      <c r="BV124" s="394">
        <f t="shared" si="148"/>
        <v>0</v>
      </c>
      <c r="BW124" s="366">
        <f t="shared" si="149"/>
        <v>0</v>
      </c>
      <c r="BX124" s="366">
        <f t="shared" si="150"/>
        <v>0</v>
      </c>
      <c r="BY124" s="394">
        <f t="shared" si="151"/>
        <v>0</v>
      </c>
      <c r="BZ124" s="366">
        <f t="shared" si="152"/>
        <v>0</v>
      </c>
      <c r="CA124" s="366">
        <f t="shared" si="153"/>
        <v>0</v>
      </c>
      <c r="CB124" s="394">
        <f t="shared" si="154"/>
        <v>0</v>
      </c>
      <c r="CC124" s="366">
        <f t="shared" si="155"/>
        <v>0</v>
      </c>
      <c r="CD124" s="366">
        <f t="shared" si="156"/>
        <v>0</v>
      </c>
      <c r="CE124" s="394">
        <f t="shared" si="157"/>
        <v>0</v>
      </c>
      <c r="CF124" s="366">
        <f t="shared" si="158"/>
        <v>0</v>
      </c>
      <c r="CG124" s="366">
        <f t="shared" si="159"/>
        <v>0</v>
      </c>
      <c r="CH124" s="394">
        <f t="shared" si="160"/>
        <v>0</v>
      </c>
      <c r="CI124" s="366">
        <f t="shared" si="161"/>
        <v>0</v>
      </c>
      <c r="CJ124" s="366">
        <f t="shared" si="162"/>
        <v>0</v>
      </c>
      <c r="CK124" s="394">
        <f t="shared" si="163"/>
        <v>0</v>
      </c>
      <c r="CL124" s="366">
        <f t="shared" si="164"/>
        <v>0</v>
      </c>
      <c r="CM124" s="366">
        <f t="shared" si="165"/>
        <v>0</v>
      </c>
      <c r="CN124" s="394">
        <f t="shared" si="166"/>
        <v>0</v>
      </c>
      <c r="CO124" s="366">
        <f t="shared" si="167"/>
        <v>0</v>
      </c>
      <c r="CP124" s="366">
        <f t="shared" si="168"/>
        <v>0</v>
      </c>
      <c r="CQ124" s="394">
        <f t="shared" si="169"/>
        <v>0</v>
      </c>
      <c r="CR124" s="366">
        <f t="shared" si="170"/>
        <v>0</v>
      </c>
      <c r="CS124" s="366">
        <f t="shared" si="171"/>
        <v>0</v>
      </c>
      <c r="CT124" s="394">
        <f t="shared" si="172"/>
        <v>0</v>
      </c>
      <c r="CU124" s="366">
        <f t="shared" si="173"/>
        <v>0</v>
      </c>
      <c r="CV124" s="366">
        <f t="shared" si="174"/>
        <v>0</v>
      </c>
      <c r="CW124" s="429"/>
      <c r="CX124" s="429"/>
      <c r="CY124" s="429"/>
      <c r="CZ124" s="429"/>
      <c r="DA124" s="429"/>
      <c r="DB124" s="429"/>
      <c r="DC124" s="429"/>
      <c r="DD124" s="429"/>
      <c r="DE124" s="429"/>
      <c r="DF124" s="429"/>
      <c r="DG124" s="429"/>
      <c r="DH124" s="429"/>
      <c r="DI124" s="429"/>
      <c r="DJ124" s="429"/>
      <c r="DK124" s="429"/>
      <c r="DL124" s="429"/>
      <c r="DM124" s="429"/>
      <c r="DN124" s="429"/>
      <c r="DO124" s="429"/>
      <c r="DP124" s="429"/>
      <c r="DQ124" s="429"/>
      <c r="DR124" s="429"/>
      <c r="DS124" s="429"/>
      <c r="DT124" s="429"/>
      <c r="DU124" s="429"/>
      <c r="DV124" s="429"/>
      <c r="DW124" s="429"/>
      <c r="DX124" s="429"/>
      <c r="DY124" s="429"/>
      <c r="DZ124" s="429"/>
      <c r="EA124" s="429"/>
      <c r="EB124" s="429"/>
      <c r="EC124" s="429"/>
      <c r="ED124" s="429"/>
      <c r="EE124" s="429"/>
      <c r="EF124" s="429"/>
      <c r="EG124" s="429"/>
      <c r="EH124" s="429"/>
      <c r="EI124" s="429"/>
      <c r="EJ124" s="429"/>
      <c r="EK124" s="429"/>
      <c r="EL124" s="429"/>
      <c r="EM124" s="429"/>
      <c r="EN124" s="429"/>
      <c r="EO124" s="429"/>
      <c r="EP124" s="429"/>
      <c r="EQ124" s="429"/>
      <c r="ER124" s="429"/>
      <c r="ES124" s="429"/>
      <c r="ET124" s="429"/>
      <c r="EU124" s="429"/>
    </row>
    <row r="125" spans="1:151" x14ac:dyDescent="0.3">
      <c r="A125" s="58" t="s">
        <v>23</v>
      </c>
      <c r="B125" s="167"/>
      <c r="C125" s="51"/>
      <c r="D125" s="51"/>
      <c r="E125" s="51"/>
      <c r="F125" s="51"/>
      <c r="G125" s="51"/>
      <c r="H125" s="51"/>
      <c r="I125" s="52"/>
      <c r="J125" s="52"/>
      <c r="K125" s="51"/>
      <c r="L125" s="51"/>
      <c r="M125" s="53"/>
      <c r="N125" s="52"/>
      <c r="O125" s="90"/>
      <c r="P125" s="57"/>
      <c r="Q125" s="394">
        <f t="shared" si="102"/>
        <v>0</v>
      </c>
      <c r="R125" s="395">
        <f t="shared" si="103"/>
        <v>0</v>
      </c>
      <c r="S125" s="395">
        <f t="shared" si="104"/>
        <v>0</v>
      </c>
      <c r="T125" s="394">
        <f t="shared" si="105"/>
        <v>0</v>
      </c>
      <c r="U125" s="395">
        <f t="shared" si="106"/>
        <v>0</v>
      </c>
      <c r="V125" s="395">
        <f t="shared" si="107"/>
        <v>0</v>
      </c>
      <c r="W125" s="394">
        <f t="shared" si="108"/>
        <v>0</v>
      </c>
      <c r="X125" s="396">
        <f t="shared" si="109"/>
        <v>0</v>
      </c>
      <c r="Y125" s="396">
        <f t="shared" si="110"/>
        <v>0</v>
      </c>
      <c r="Z125" s="394">
        <f t="shared" si="111"/>
        <v>0</v>
      </c>
      <c r="AA125" s="396">
        <f t="shared" si="112"/>
        <v>0</v>
      </c>
      <c r="AB125" s="396">
        <f t="shared" si="113"/>
        <v>0</v>
      </c>
      <c r="AC125" s="394">
        <f t="shared" si="114"/>
        <v>0</v>
      </c>
      <c r="AD125" s="396">
        <f t="shared" si="115"/>
        <v>0</v>
      </c>
      <c r="AE125" s="396">
        <f t="shared" si="116"/>
        <v>0</v>
      </c>
      <c r="AF125" s="389">
        <f t="shared" si="186"/>
        <v>0</v>
      </c>
      <c r="AG125" s="367">
        <f t="shared" si="187"/>
        <v>0</v>
      </c>
      <c r="AH125" s="367">
        <f t="shared" ref="AH125:AH181" si="191">IF(AF125=0,0,1)</f>
        <v>0</v>
      </c>
      <c r="AI125" s="367">
        <f t="shared" si="188"/>
        <v>0</v>
      </c>
      <c r="AJ125" s="367">
        <f t="shared" si="189"/>
        <v>0</v>
      </c>
      <c r="AK125" s="372">
        <f t="shared" ref="AK125:AK181" si="192">IF(AI125=0,0,1)</f>
        <v>0</v>
      </c>
      <c r="AL125" s="394">
        <f t="shared" si="119"/>
        <v>0</v>
      </c>
      <c r="AM125" s="395">
        <f t="shared" si="120"/>
        <v>0</v>
      </c>
      <c r="AN125" s="395">
        <f t="shared" si="121"/>
        <v>0</v>
      </c>
      <c r="AO125" s="394">
        <f t="shared" si="122"/>
        <v>0</v>
      </c>
      <c r="AP125" s="395">
        <f t="shared" si="123"/>
        <v>0</v>
      </c>
      <c r="AQ125" s="395">
        <f t="shared" si="124"/>
        <v>0</v>
      </c>
      <c r="AR125" s="394">
        <f t="shared" si="125"/>
        <v>0</v>
      </c>
      <c r="AS125" s="366">
        <f t="shared" si="126"/>
        <v>0</v>
      </c>
      <c r="AT125" s="366">
        <f t="shared" si="127"/>
        <v>0</v>
      </c>
      <c r="AU125" s="394">
        <f t="shared" si="128"/>
        <v>0</v>
      </c>
      <c r="AV125" s="395">
        <f t="shared" si="129"/>
        <v>0</v>
      </c>
      <c r="AW125" s="395">
        <f t="shared" si="130"/>
        <v>0</v>
      </c>
      <c r="AX125" s="394">
        <f t="shared" si="131"/>
        <v>0</v>
      </c>
      <c r="AY125" s="366">
        <f t="shared" si="132"/>
        <v>0</v>
      </c>
      <c r="AZ125" s="366">
        <f t="shared" si="133"/>
        <v>0</v>
      </c>
      <c r="BA125" s="394">
        <f t="shared" si="134"/>
        <v>0</v>
      </c>
      <c r="BB125" s="366">
        <f t="shared" si="177"/>
        <v>0</v>
      </c>
      <c r="BC125" s="366">
        <f t="shared" si="178"/>
        <v>0</v>
      </c>
      <c r="BD125" s="394">
        <f t="shared" si="175"/>
        <v>0</v>
      </c>
      <c r="BE125" s="366">
        <f t="shared" si="180"/>
        <v>0</v>
      </c>
      <c r="BF125" s="366">
        <f t="shared" si="181"/>
        <v>0</v>
      </c>
      <c r="BG125" s="394">
        <f t="shared" si="135"/>
        <v>0</v>
      </c>
      <c r="BH125" s="366">
        <f t="shared" si="182"/>
        <v>0</v>
      </c>
      <c r="BI125" s="366">
        <f t="shared" si="183"/>
        <v>0</v>
      </c>
      <c r="BJ125" s="394">
        <f t="shared" si="136"/>
        <v>0</v>
      </c>
      <c r="BK125" s="366">
        <f t="shared" si="137"/>
        <v>0</v>
      </c>
      <c r="BL125" s="366">
        <f t="shared" si="138"/>
        <v>0</v>
      </c>
      <c r="BM125" s="394">
        <f t="shared" si="139"/>
        <v>0</v>
      </c>
      <c r="BN125" s="366">
        <f t="shared" si="140"/>
        <v>0</v>
      </c>
      <c r="BO125" s="366">
        <f t="shared" si="141"/>
        <v>0</v>
      </c>
      <c r="BP125" s="394">
        <f t="shared" si="142"/>
        <v>0</v>
      </c>
      <c r="BQ125" s="366">
        <f t="shared" si="143"/>
        <v>0</v>
      </c>
      <c r="BR125" s="366">
        <f t="shared" si="144"/>
        <v>0</v>
      </c>
      <c r="BS125" s="394">
        <f t="shared" si="145"/>
        <v>0</v>
      </c>
      <c r="BT125" s="366">
        <f t="shared" si="146"/>
        <v>0</v>
      </c>
      <c r="BU125" s="366">
        <f t="shared" si="147"/>
        <v>0</v>
      </c>
      <c r="BV125" s="394">
        <f t="shared" si="148"/>
        <v>0</v>
      </c>
      <c r="BW125" s="366">
        <f t="shared" si="149"/>
        <v>0</v>
      </c>
      <c r="BX125" s="366">
        <f t="shared" si="150"/>
        <v>0</v>
      </c>
      <c r="BY125" s="394">
        <f t="shared" si="151"/>
        <v>0</v>
      </c>
      <c r="BZ125" s="366">
        <f t="shared" si="152"/>
        <v>0</v>
      </c>
      <c r="CA125" s="366">
        <f t="shared" si="153"/>
        <v>0</v>
      </c>
      <c r="CB125" s="394">
        <f t="shared" si="154"/>
        <v>0</v>
      </c>
      <c r="CC125" s="366">
        <f t="shared" si="155"/>
        <v>0</v>
      </c>
      <c r="CD125" s="366">
        <f t="shared" si="156"/>
        <v>0</v>
      </c>
      <c r="CE125" s="394">
        <f t="shared" si="157"/>
        <v>0</v>
      </c>
      <c r="CF125" s="366">
        <f t="shared" si="158"/>
        <v>0</v>
      </c>
      <c r="CG125" s="366">
        <f t="shared" si="159"/>
        <v>0</v>
      </c>
      <c r="CH125" s="394">
        <f t="shared" si="160"/>
        <v>0</v>
      </c>
      <c r="CI125" s="366">
        <f t="shared" si="161"/>
        <v>0</v>
      </c>
      <c r="CJ125" s="366">
        <f t="shared" si="162"/>
        <v>0</v>
      </c>
      <c r="CK125" s="394">
        <f t="shared" si="163"/>
        <v>0</v>
      </c>
      <c r="CL125" s="366">
        <f t="shared" si="164"/>
        <v>0</v>
      </c>
      <c r="CM125" s="366">
        <f t="shared" si="165"/>
        <v>0</v>
      </c>
      <c r="CN125" s="394">
        <f t="shared" si="166"/>
        <v>0</v>
      </c>
      <c r="CO125" s="366">
        <f t="shared" si="167"/>
        <v>0</v>
      </c>
      <c r="CP125" s="366">
        <f t="shared" si="168"/>
        <v>0</v>
      </c>
      <c r="CQ125" s="394">
        <f t="shared" si="169"/>
        <v>0</v>
      </c>
      <c r="CR125" s="366">
        <f t="shared" si="170"/>
        <v>0</v>
      </c>
      <c r="CS125" s="366">
        <f t="shared" si="171"/>
        <v>0</v>
      </c>
      <c r="CT125" s="394">
        <f t="shared" si="172"/>
        <v>0</v>
      </c>
      <c r="CU125" s="366">
        <f t="shared" si="173"/>
        <v>0</v>
      </c>
      <c r="CV125" s="366">
        <f t="shared" si="174"/>
        <v>0</v>
      </c>
      <c r="CW125" s="429"/>
      <c r="CX125" s="429"/>
      <c r="CY125" s="429"/>
      <c r="CZ125" s="429"/>
      <c r="DA125" s="429"/>
      <c r="DB125" s="429"/>
      <c r="DC125" s="429"/>
      <c r="DD125" s="429"/>
      <c r="DE125" s="429"/>
      <c r="DF125" s="429"/>
      <c r="DG125" s="429"/>
      <c r="DH125" s="429"/>
      <c r="DI125" s="429"/>
      <c r="DJ125" s="429"/>
      <c r="DK125" s="429"/>
      <c r="DL125" s="429"/>
      <c r="DM125" s="429"/>
      <c r="DN125" s="429"/>
      <c r="DO125" s="429"/>
      <c r="DP125" s="429"/>
      <c r="DQ125" s="429"/>
      <c r="DR125" s="429"/>
      <c r="DS125" s="429"/>
      <c r="DT125" s="429"/>
      <c r="DU125" s="429"/>
      <c r="DV125" s="429"/>
      <c r="DW125" s="429"/>
      <c r="DX125" s="429"/>
      <c r="DY125" s="429"/>
      <c r="DZ125" s="429"/>
      <c r="EA125" s="429"/>
      <c r="EB125" s="429"/>
      <c r="EC125" s="429"/>
      <c r="ED125" s="429"/>
      <c r="EE125" s="429"/>
      <c r="EF125" s="429"/>
      <c r="EG125" s="429"/>
      <c r="EH125" s="429"/>
      <c r="EI125" s="429"/>
      <c r="EJ125" s="429"/>
      <c r="EK125" s="429"/>
      <c r="EL125" s="429"/>
      <c r="EM125" s="429"/>
      <c r="EN125" s="429"/>
      <c r="EO125" s="429"/>
      <c r="EP125" s="429"/>
      <c r="EQ125" s="429"/>
      <c r="ER125" s="429"/>
      <c r="ES125" s="429"/>
      <c r="ET125" s="429"/>
      <c r="EU125" s="429"/>
    </row>
    <row r="126" spans="1:151" x14ac:dyDescent="0.3">
      <c r="A126" s="161">
        <v>1</v>
      </c>
      <c r="B126" s="162" t="s">
        <v>23</v>
      </c>
      <c r="C126" s="8" t="s">
        <v>183</v>
      </c>
      <c r="D126" s="8" t="s">
        <v>185</v>
      </c>
      <c r="E126" s="8" t="s">
        <v>102</v>
      </c>
      <c r="F126" s="47" t="s">
        <v>18</v>
      </c>
      <c r="G126" s="47" t="s">
        <v>18</v>
      </c>
      <c r="H126" s="8"/>
      <c r="I126" s="7" t="s">
        <v>62</v>
      </c>
      <c r="J126" s="172" t="s">
        <v>84</v>
      </c>
      <c r="K126" s="173" t="s">
        <v>181</v>
      </c>
      <c r="L126" s="12" t="s">
        <v>375</v>
      </c>
      <c r="M126" s="2" t="s">
        <v>392</v>
      </c>
      <c r="N126" s="175">
        <v>90.16</v>
      </c>
      <c r="O126" s="176">
        <f t="shared" ref="O126" si="193">P126/N126</f>
        <v>68988.464951197879</v>
      </c>
      <c r="P126" s="358">
        <v>6220000</v>
      </c>
      <c r="Q126" s="394">
        <f t="shared" si="102"/>
        <v>0</v>
      </c>
      <c r="R126" s="395">
        <f t="shared" si="103"/>
        <v>0</v>
      </c>
      <c r="S126" s="395">
        <f t="shared" si="104"/>
        <v>0</v>
      </c>
      <c r="T126" s="394">
        <f t="shared" si="105"/>
        <v>1</v>
      </c>
      <c r="U126" s="395">
        <f t="shared" si="106"/>
        <v>90.16</v>
      </c>
      <c r="V126" s="395">
        <f t="shared" si="107"/>
        <v>6220000</v>
      </c>
      <c r="W126" s="394">
        <f t="shared" si="108"/>
        <v>0</v>
      </c>
      <c r="X126" s="396">
        <f t="shared" si="109"/>
        <v>0</v>
      </c>
      <c r="Y126" s="396">
        <f t="shared" si="110"/>
        <v>0</v>
      </c>
      <c r="Z126" s="394">
        <f t="shared" si="111"/>
        <v>0</v>
      </c>
      <c r="AA126" s="396">
        <f t="shared" si="112"/>
        <v>0</v>
      </c>
      <c r="AB126" s="396">
        <f t="shared" si="113"/>
        <v>0</v>
      </c>
      <c r="AC126" s="394">
        <f t="shared" si="114"/>
        <v>0</v>
      </c>
      <c r="AD126" s="396">
        <f t="shared" si="115"/>
        <v>0</v>
      </c>
      <c r="AE126" s="396">
        <f t="shared" si="116"/>
        <v>0</v>
      </c>
      <c r="AF126" s="389">
        <f t="shared" si="186"/>
        <v>90.16</v>
      </c>
      <c r="AG126" s="367">
        <f t="shared" si="187"/>
        <v>6220000</v>
      </c>
      <c r="AH126" s="367">
        <f t="shared" si="191"/>
        <v>1</v>
      </c>
      <c r="AI126" s="367">
        <f t="shared" si="188"/>
        <v>0</v>
      </c>
      <c r="AJ126" s="367">
        <f t="shared" si="189"/>
        <v>0</v>
      </c>
      <c r="AK126" s="372">
        <f t="shared" si="192"/>
        <v>0</v>
      </c>
      <c r="AL126" s="394">
        <f t="shared" si="119"/>
        <v>0</v>
      </c>
      <c r="AM126" s="395">
        <f t="shared" si="120"/>
        <v>0</v>
      </c>
      <c r="AN126" s="395">
        <f t="shared" si="121"/>
        <v>0</v>
      </c>
      <c r="AO126" s="394">
        <f t="shared" si="122"/>
        <v>1</v>
      </c>
      <c r="AP126" s="395">
        <f t="shared" si="123"/>
        <v>90.16</v>
      </c>
      <c r="AQ126" s="395">
        <f t="shared" si="124"/>
        <v>6220000</v>
      </c>
      <c r="AR126" s="394">
        <f t="shared" si="125"/>
        <v>0</v>
      </c>
      <c r="AS126" s="366">
        <f t="shared" si="126"/>
        <v>0</v>
      </c>
      <c r="AT126" s="366">
        <f t="shared" si="127"/>
        <v>0</v>
      </c>
      <c r="AU126" s="394">
        <f t="shared" si="128"/>
        <v>0</v>
      </c>
      <c r="AV126" s="395">
        <f t="shared" si="129"/>
        <v>0</v>
      </c>
      <c r="AW126" s="395">
        <f t="shared" si="130"/>
        <v>0</v>
      </c>
      <c r="AX126" s="394">
        <f t="shared" si="131"/>
        <v>1</v>
      </c>
      <c r="AY126" s="366">
        <f t="shared" si="132"/>
        <v>90.16</v>
      </c>
      <c r="AZ126" s="366">
        <f t="shared" si="133"/>
        <v>6220000</v>
      </c>
      <c r="BA126" s="394">
        <f t="shared" si="134"/>
        <v>0</v>
      </c>
      <c r="BB126" s="366">
        <f t="shared" si="177"/>
        <v>0</v>
      </c>
      <c r="BC126" s="366">
        <f t="shared" si="178"/>
        <v>0</v>
      </c>
      <c r="BD126" s="394">
        <f t="shared" si="175"/>
        <v>0</v>
      </c>
      <c r="BE126" s="366">
        <f t="shared" si="180"/>
        <v>0</v>
      </c>
      <c r="BF126" s="366">
        <f t="shared" si="181"/>
        <v>0</v>
      </c>
      <c r="BG126" s="394">
        <f t="shared" si="135"/>
        <v>0</v>
      </c>
      <c r="BH126" s="366">
        <f t="shared" si="182"/>
        <v>0</v>
      </c>
      <c r="BI126" s="366">
        <f t="shared" si="183"/>
        <v>0</v>
      </c>
      <c r="BJ126" s="394">
        <f t="shared" si="136"/>
        <v>0</v>
      </c>
      <c r="BK126" s="366">
        <f t="shared" si="137"/>
        <v>0</v>
      </c>
      <c r="BL126" s="366">
        <f t="shared" si="138"/>
        <v>0</v>
      </c>
      <c r="BM126" s="394">
        <f t="shared" si="139"/>
        <v>1</v>
      </c>
      <c r="BN126" s="366">
        <f t="shared" si="140"/>
        <v>90.16</v>
      </c>
      <c r="BO126" s="366">
        <f t="shared" si="141"/>
        <v>6220000</v>
      </c>
      <c r="BP126" s="394">
        <f t="shared" si="142"/>
        <v>0</v>
      </c>
      <c r="BQ126" s="366">
        <f t="shared" si="143"/>
        <v>0</v>
      </c>
      <c r="BR126" s="366">
        <f t="shared" si="144"/>
        <v>0</v>
      </c>
      <c r="BS126" s="394">
        <f t="shared" si="145"/>
        <v>0</v>
      </c>
      <c r="BT126" s="366">
        <f t="shared" si="146"/>
        <v>0</v>
      </c>
      <c r="BU126" s="366">
        <f t="shared" si="147"/>
        <v>0</v>
      </c>
      <c r="BV126" s="394">
        <f t="shared" si="148"/>
        <v>0</v>
      </c>
      <c r="BW126" s="366">
        <f t="shared" si="149"/>
        <v>0</v>
      </c>
      <c r="BX126" s="366">
        <f t="shared" si="150"/>
        <v>0</v>
      </c>
      <c r="BY126" s="394">
        <f t="shared" si="151"/>
        <v>0</v>
      </c>
      <c r="BZ126" s="366">
        <f t="shared" si="152"/>
        <v>0</v>
      </c>
      <c r="CA126" s="366">
        <f t="shared" si="153"/>
        <v>0</v>
      </c>
      <c r="CB126" s="394">
        <f t="shared" si="154"/>
        <v>0</v>
      </c>
      <c r="CC126" s="366">
        <f t="shared" si="155"/>
        <v>0</v>
      </c>
      <c r="CD126" s="366">
        <f t="shared" si="156"/>
        <v>0</v>
      </c>
      <c r="CE126" s="394">
        <f t="shared" si="157"/>
        <v>1</v>
      </c>
      <c r="CF126" s="366">
        <f t="shared" si="158"/>
        <v>90.16</v>
      </c>
      <c r="CG126" s="366">
        <f t="shared" si="159"/>
        <v>6220000</v>
      </c>
      <c r="CH126" s="394">
        <f t="shared" si="160"/>
        <v>0</v>
      </c>
      <c r="CI126" s="366">
        <f t="shared" si="161"/>
        <v>0</v>
      </c>
      <c r="CJ126" s="366">
        <f t="shared" si="162"/>
        <v>0</v>
      </c>
      <c r="CK126" s="394">
        <f t="shared" si="163"/>
        <v>0</v>
      </c>
      <c r="CL126" s="366">
        <f t="shared" si="164"/>
        <v>0</v>
      </c>
      <c r="CM126" s="366">
        <f t="shared" si="165"/>
        <v>0</v>
      </c>
      <c r="CN126" s="394">
        <f t="shared" si="166"/>
        <v>0</v>
      </c>
      <c r="CO126" s="366">
        <f t="shared" si="167"/>
        <v>0</v>
      </c>
      <c r="CP126" s="366">
        <f t="shared" si="168"/>
        <v>0</v>
      </c>
      <c r="CQ126" s="394">
        <f t="shared" si="169"/>
        <v>0</v>
      </c>
      <c r="CR126" s="366">
        <f t="shared" si="170"/>
        <v>0</v>
      </c>
      <c r="CS126" s="366">
        <f t="shared" si="171"/>
        <v>0</v>
      </c>
      <c r="CT126" s="394">
        <f t="shared" si="172"/>
        <v>0</v>
      </c>
      <c r="CU126" s="366">
        <f t="shared" si="173"/>
        <v>0</v>
      </c>
      <c r="CV126" s="366">
        <f t="shared" si="174"/>
        <v>0</v>
      </c>
      <c r="CW126" s="429"/>
      <c r="CX126" s="429"/>
      <c r="CY126" s="429"/>
      <c r="CZ126" s="429"/>
      <c r="DA126" s="429"/>
      <c r="DB126" s="429"/>
      <c r="DC126" s="429"/>
      <c r="DD126" s="429"/>
      <c r="DE126" s="429"/>
      <c r="DF126" s="429"/>
      <c r="DG126" s="429"/>
      <c r="DH126" s="429"/>
      <c r="DI126" s="429"/>
      <c r="DJ126" s="429"/>
      <c r="DK126" s="429"/>
      <c r="DL126" s="429"/>
      <c r="DM126" s="429"/>
      <c r="DN126" s="429"/>
      <c r="DO126" s="429"/>
      <c r="DP126" s="429"/>
      <c r="DQ126" s="429"/>
      <c r="DR126" s="429"/>
      <c r="DS126" s="429"/>
      <c r="DT126" s="429"/>
      <c r="DU126" s="429"/>
      <c r="DV126" s="429"/>
      <c r="DW126" s="429"/>
      <c r="DX126" s="429"/>
      <c r="DY126" s="429"/>
      <c r="DZ126" s="429"/>
      <c r="EA126" s="429"/>
      <c r="EB126" s="429"/>
      <c r="EC126" s="429"/>
      <c r="ED126" s="429"/>
      <c r="EE126" s="429"/>
      <c r="EF126" s="429"/>
      <c r="EG126" s="429"/>
      <c r="EH126" s="429"/>
      <c r="EI126" s="429"/>
      <c r="EJ126" s="429"/>
      <c r="EK126" s="429"/>
      <c r="EL126" s="429"/>
      <c r="EM126" s="429"/>
      <c r="EN126" s="429"/>
      <c r="EO126" s="429"/>
      <c r="EP126" s="429"/>
      <c r="EQ126" s="429"/>
      <c r="ER126" s="429"/>
      <c r="ES126" s="429"/>
      <c r="ET126" s="429"/>
      <c r="EU126" s="429"/>
    </row>
    <row r="127" spans="1:151" x14ac:dyDescent="0.3">
      <c r="A127" s="161">
        <v>2</v>
      </c>
      <c r="B127" s="162" t="s">
        <v>23</v>
      </c>
      <c r="C127" s="8" t="s">
        <v>184</v>
      </c>
      <c r="D127" s="8" t="s">
        <v>187</v>
      </c>
      <c r="E127" s="8" t="s">
        <v>102</v>
      </c>
      <c r="F127" s="47" t="s">
        <v>18</v>
      </c>
      <c r="G127" s="47" t="s">
        <v>18</v>
      </c>
      <c r="H127" s="64" t="s">
        <v>345</v>
      </c>
      <c r="I127" s="7">
        <v>2019</v>
      </c>
      <c r="J127" s="172" t="s">
        <v>84</v>
      </c>
      <c r="K127" s="95" t="s">
        <v>182</v>
      </c>
      <c r="L127" s="12" t="s">
        <v>375</v>
      </c>
      <c r="M127" s="173" t="s">
        <v>17</v>
      </c>
      <c r="N127" s="93">
        <v>133.80000000000001</v>
      </c>
      <c r="O127" s="99">
        <v>79970.100000000006</v>
      </c>
      <c r="P127" s="359">
        <v>10700000</v>
      </c>
      <c r="Q127" s="394">
        <f t="shared" si="102"/>
        <v>0</v>
      </c>
      <c r="R127" s="395">
        <f t="shared" si="103"/>
        <v>0</v>
      </c>
      <c r="S127" s="395">
        <f t="shared" si="104"/>
        <v>0</v>
      </c>
      <c r="T127" s="394">
        <f t="shared" si="105"/>
        <v>1</v>
      </c>
      <c r="U127" s="395">
        <f t="shared" si="106"/>
        <v>133.80000000000001</v>
      </c>
      <c r="V127" s="395">
        <f t="shared" si="107"/>
        <v>10700000</v>
      </c>
      <c r="W127" s="394">
        <f t="shared" si="108"/>
        <v>0</v>
      </c>
      <c r="X127" s="396">
        <f t="shared" si="109"/>
        <v>0</v>
      </c>
      <c r="Y127" s="396">
        <f t="shared" si="110"/>
        <v>0</v>
      </c>
      <c r="Z127" s="394">
        <f t="shared" si="111"/>
        <v>0</v>
      </c>
      <c r="AA127" s="396">
        <f t="shared" si="112"/>
        <v>0</v>
      </c>
      <c r="AB127" s="396">
        <f t="shared" si="113"/>
        <v>0</v>
      </c>
      <c r="AC127" s="394">
        <f t="shared" si="114"/>
        <v>0</v>
      </c>
      <c r="AD127" s="396">
        <f t="shared" si="115"/>
        <v>0</v>
      </c>
      <c r="AE127" s="396">
        <f t="shared" si="116"/>
        <v>0</v>
      </c>
      <c r="AF127" s="389">
        <f t="shared" si="186"/>
        <v>133.80000000000001</v>
      </c>
      <c r="AG127" s="367">
        <f t="shared" si="187"/>
        <v>10700000</v>
      </c>
      <c r="AH127" s="367">
        <f t="shared" si="191"/>
        <v>1</v>
      </c>
      <c r="AI127" s="367">
        <f t="shared" si="188"/>
        <v>0</v>
      </c>
      <c r="AJ127" s="367">
        <f t="shared" si="189"/>
        <v>0</v>
      </c>
      <c r="AK127" s="372">
        <f t="shared" si="192"/>
        <v>0</v>
      </c>
      <c r="AL127" s="394">
        <f t="shared" si="119"/>
        <v>0</v>
      </c>
      <c r="AM127" s="395">
        <f t="shared" si="120"/>
        <v>0</v>
      </c>
      <c r="AN127" s="395">
        <f t="shared" si="121"/>
        <v>0</v>
      </c>
      <c r="AO127" s="394">
        <f t="shared" si="122"/>
        <v>1</v>
      </c>
      <c r="AP127" s="395">
        <f t="shared" si="123"/>
        <v>133.80000000000001</v>
      </c>
      <c r="AQ127" s="395">
        <f t="shared" si="124"/>
        <v>10700000</v>
      </c>
      <c r="AR127" s="394">
        <f t="shared" si="125"/>
        <v>0</v>
      </c>
      <c r="AS127" s="366">
        <f t="shared" si="126"/>
        <v>0</v>
      </c>
      <c r="AT127" s="366">
        <f t="shared" si="127"/>
        <v>0</v>
      </c>
      <c r="AU127" s="394">
        <f t="shared" si="128"/>
        <v>1</v>
      </c>
      <c r="AV127" s="395">
        <f t="shared" si="129"/>
        <v>133.80000000000001</v>
      </c>
      <c r="AW127" s="395">
        <f t="shared" si="130"/>
        <v>10700000</v>
      </c>
      <c r="AX127" s="394">
        <f t="shared" si="131"/>
        <v>0</v>
      </c>
      <c r="AY127" s="366">
        <f t="shared" si="132"/>
        <v>0</v>
      </c>
      <c r="AZ127" s="366">
        <f t="shared" si="133"/>
        <v>0</v>
      </c>
      <c r="BA127" s="394">
        <f t="shared" si="134"/>
        <v>0</v>
      </c>
      <c r="BB127" s="366">
        <f t="shared" si="177"/>
        <v>0</v>
      </c>
      <c r="BC127" s="366">
        <f t="shared" si="178"/>
        <v>0</v>
      </c>
      <c r="BD127" s="394">
        <f t="shared" si="175"/>
        <v>0</v>
      </c>
      <c r="BE127" s="366">
        <f t="shared" si="180"/>
        <v>0</v>
      </c>
      <c r="BF127" s="366">
        <f t="shared" si="181"/>
        <v>0</v>
      </c>
      <c r="BG127" s="394">
        <f t="shared" si="135"/>
        <v>0</v>
      </c>
      <c r="BH127" s="366">
        <f t="shared" si="182"/>
        <v>0</v>
      </c>
      <c r="BI127" s="366">
        <f t="shared" si="183"/>
        <v>0</v>
      </c>
      <c r="BJ127" s="394">
        <f t="shared" si="136"/>
        <v>0</v>
      </c>
      <c r="BK127" s="366">
        <f t="shared" si="137"/>
        <v>0</v>
      </c>
      <c r="BL127" s="366">
        <f t="shared" si="138"/>
        <v>0</v>
      </c>
      <c r="BM127" s="394">
        <f t="shared" si="139"/>
        <v>1</v>
      </c>
      <c r="BN127" s="366">
        <f t="shared" si="140"/>
        <v>133.80000000000001</v>
      </c>
      <c r="BO127" s="366">
        <f t="shared" si="141"/>
        <v>10700000</v>
      </c>
      <c r="BP127" s="394">
        <f t="shared" si="142"/>
        <v>0</v>
      </c>
      <c r="BQ127" s="366">
        <f t="shared" si="143"/>
        <v>0</v>
      </c>
      <c r="BR127" s="366">
        <f t="shared" si="144"/>
        <v>0</v>
      </c>
      <c r="BS127" s="394">
        <f t="shared" si="145"/>
        <v>0</v>
      </c>
      <c r="BT127" s="366">
        <f t="shared" si="146"/>
        <v>0</v>
      </c>
      <c r="BU127" s="366">
        <f t="shared" si="147"/>
        <v>0</v>
      </c>
      <c r="BV127" s="394">
        <f t="shared" si="148"/>
        <v>0</v>
      </c>
      <c r="BW127" s="366">
        <f t="shared" si="149"/>
        <v>0</v>
      </c>
      <c r="BX127" s="366">
        <f t="shared" si="150"/>
        <v>0</v>
      </c>
      <c r="BY127" s="394">
        <f t="shared" si="151"/>
        <v>0</v>
      </c>
      <c r="BZ127" s="366">
        <f t="shared" si="152"/>
        <v>0</v>
      </c>
      <c r="CA127" s="366">
        <f t="shared" si="153"/>
        <v>0</v>
      </c>
      <c r="CB127" s="394">
        <f t="shared" si="154"/>
        <v>0</v>
      </c>
      <c r="CC127" s="366">
        <f t="shared" si="155"/>
        <v>0</v>
      </c>
      <c r="CD127" s="366">
        <f t="shared" si="156"/>
        <v>0</v>
      </c>
      <c r="CE127" s="394">
        <f t="shared" si="157"/>
        <v>0</v>
      </c>
      <c r="CF127" s="366">
        <f t="shared" si="158"/>
        <v>0</v>
      </c>
      <c r="CG127" s="366">
        <f t="shared" si="159"/>
        <v>0</v>
      </c>
      <c r="CH127" s="394">
        <f t="shared" si="160"/>
        <v>1</v>
      </c>
      <c r="CI127" s="366">
        <f t="shared" si="161"/>
        <v>133.80000000000001</v>
      </c>
      <c r="CJ127" s="366">
        <f t="shared" si="162"/>
        <v>10700000</v>
      </c>
      <c r="CK127" s="394">
        <f t="shared" si="163"/>
        <v>0</v>
      </c>
      <c r="CL127" s="366">
        <f t="shared" si="164"/>
        <v>0</v>
      </c>
      <c r="CM127" s="366">
        <f t="shared" si="165"/>
        <v>0</v>
      </c>
      <c r="CN127" s="394">
        <f t="shared" si="166"/>
        <v>0</v>
      </c>
      <c r="CO127" s="366">
        <f t="shared" si="167"/>
        <v>0</v>
      </c>
      <c r="CP127" s="366">
        <f t="shared" si="168"/>
        <v>0</v>
      </c>
      <c r="CQ127" s="394">
        <f t="shared" si="169"/>
        <v>0</v>
      </c>
      <c r="CR127" s="366">
        <f t="shared" si="170"/>
        <v>0</v>
      </c>
      <c r="CS127" s="366">
        <f t="shared" si="171"/>
        <v>0</v>
      </c>
      <c r="CT127" s="394">
        <f t="shared" si="172"/>
        <v>0</v>
      </c>
      <c r="CU127" s="366">
        <f t="shared" si="173"/>
        <v>0</v>
      </c>
      <c r="CV127" s="366">
        <f t="shared" si="174"/>
        <v>0</v>
      </c>
      <c r="CW127" s="429"/>
      <c r="CX127" s="429"/>
      <c r="CY127" s="429"/>
      <c r="CZ127" s="429"/>
      <c r="DA127" s="429"/>
      <c r="DB127" s="429"/>
      <c r="DC127" s="429"/>
      <c r="DD127" s="429"/>
      <c r="DE127" s="429"/>
      <c r="DF127" s="429"/>
      <c r="DG127" s="429"/>
      <c r="DH127" s="429"/>
      <c r="DI127" s="429"/>
      <c r="DJ127" s="429"/>
      <c r="DK127" s="429"/>
      <c r="DL127" s="429"/>
      <c r="DM127" s="429"/>
      <c r="DN127" s="429"/>
      <c r="DO127" s="429"/>
      <c r="DP127" s="429"/>
      <c r="DQ127" s="429"/>
      <c r="DR127" s="429"/>
      <c r="DS127" s="429"/>
      <c r="DT127" s="429"/>
      <c r="DU127" s="429"/>
      <c r="DV127" s="429"/>
      <c r="DW127" s="429"/>
      <c r="DX127" s="429"/>
      <c r="DY127" s="429"/>
      <c r="DZ127" s="429"/>
      <c r="EA127" s="429"/>
      <c r="EB127" s="429"/>
      <c r="EC127" s="429"/>
      <c r="ED127" s="429"/>
      <c r="EE127" s="429"/>
      <c r="EF127" s="429"/>
      <c r="EG127" s="429"/>
      <c r="EH127" s="429"/>
      <c r="EI127" s="429"/>
      <c r="EJ127" s="429"/>
      <c r="EK127" s="429"/>
      <c r="EL127" s="429"/>
      <c r="EM127" s="429"/>
      <c r="EN127" s="429"/>
      <c r="EO127" s="429"/>
      <c r="EP127" s="429"/>
      <c r="EQ127" s="429"/>
      <c r="ER127" s="429"/>
      <c r="ES127" s="429"/>
      <c r="ET127" s="429"/>
      <c r="EU127" s="429"/>
    </row>
    <row r="128" spans="1:151" x14ac:dyDescent="0.3">
      <c r="A128" s="161">
        <v>3</v>
      </c>
      <c r="B128" s="162" t="s">
        <v>23</v>
      </c>
      <c r="C128" s="8" t="s">
        <v>186</v>
      </c>
      <c r="D128" s="8" t="s">
        <v>187</v>
      </c>
      <c r="E128" s="8" t="s">
        <v>102</v>
      </c>
      <c r="F128" s="47" t="s">
        <v>18</v>
      </c>
      <c r="G128" s="47" t="s">
        <v>18</v>
      </c>
      <c r="H128" s="64" t="s">
        <v>345</v>
      </c>
      <c r="I128" s="7">
        <v>2019</v>
      </c>
      <c r="J128" s="172" t="s">
        <v>84</v>
      </c>
      <c r="K128" s="96">
        <v>1</v>
      </c>
      <c r="L128" s="12" t="s">
        <v>375</v>
      </c>
      <c r="M128" s="173" t="s">
        <v>17</v>
      </c>
      <c r="N128" s="100">
        <v>133.37</v>
      </c>
      <c r="O128" s="99">
        <v>80000</v>
      </c>
      <c r="P128" s="359">
        <v>10669600</v>
      </c>
      <c r="Q128" s="394">
        <f t="shared" si="102"/>
        <v>0</v>
      </c>
      <c r="R128" s="395">
        <f t="shared" si="103"/>
        <v>0</v>
      </c>
      <c r="S128" s="395">
        <f t="shared" si="104"/>
        <v>0</v>
      </c>
      <c r="T128" s="394">
        <f t="shared" si="105"/>
        <v>1</v>
      </c>
      <c r="U128" s="395">
        <f t="shared" si="106"/>
        <v>133.37</v>
      </c>
      <c r="V128" s="395">
        <f t="shared" si="107"/>
        <v>10669600</v>
      </c>
      <c r="W128" s="394">
        <f t="shared" si="108"/>
        <v>0</v>
      </c>
      <c r="X128" s="396">
        <f t="shared" si="109"/>
        <v>0</v>
      </c>
      <c r="Y128" s="396">
        <f t="shared" si="110"/>
        <v>0</v>
      </c>
      <c r="Z128" s="394">
        <f t="shared" si="111"/>
        <v>0</v>
      </c>
      <c r="AA128" s="396">
        <f t="shared" si="112"/>
        <v>0</v>
      </c>
      <c r="AB128" s="396">
        <f t="shared" si="113"/>
        <v>0</v>
      </c>
      <c r="AC128" s="394">
        <f t="shared" si="114"/>
        <v>0</v>
      </c>
      <c r="AD128" s="396">
        <f t="shared" si="115"/>
        <v>0</v>
      </c>
      <c r="AE128" s="396">
        <f t="shared" si="116"/>
        <v>0</v>
      </c>
      <c r="AF128" s="389">
        <f t="shared" si="186"/>
        <v>133.37</v>
      </c>
      <c r="AG128" s="367">
        <f t="shared" si="187"/>
        <v>10669600</v>
      </c>
      <c r="AH128" s="367">
        <f t="shared" si="191"/>
        <v>1</v>
      </c>
      <c r="AI128" s="367">
        <f t="shared" si="188"/>
        <v>0</v>
      </c>
      <c r="AJ128" s="367">
        <f t="shared" si="189"/>
        <v>0</v>
      </c>
      <c r="AK128" s="372">
        <f t="shared" si="192"/>
        <v>0</v>
      </c>
      <c r="AL128" s="394">
        <f t="shared" si="119"/>
        <v>0</v>
      </c>
      <c r="AM128" s="395">
        <f t="shared" si="120"/>
        <v>0</v>
      </c>
      <c r="AN128" s="395">
        <f t="shared" si="121"/>
        <v>0</v>
      </c>
      <c r="AO128" s="394">
        <f t="shared" si="122"/>
        <v>1</v>
      </c>
      <c r="AP128" s="395">
        <f t="shared" si="123"/>
        <v>133.37</v>
      </c>
      <c r="AQ128" s="395">
        <f t="shared" si="124"/>
        <v>10669600</v>
      </c>
      <c r="AR128" s="394">
        <f t="shared" si="125"/>
        <v>0</v>
      </c>
      <c r="AS128" s="366">
        <f t="shared" si="126"/>
        <v>0</v>
      </c>
      <c r="AT128" s="366">
        <f t="shared" si="127"/>
        <v>0</v>
      </c>
      <c r="AU128" s="394">
        <f t="shared" si="128"/>
        <v>1</v>
      </c>
      <c r="AV128" s="395">
        <f t="shared" si="129"/>
        <v>133.37</v>
      </c>
      <c r="AW128" s="395">
        <f t="shared" si="130"/>
        <v>10669600</v>
      </c>
      <c r="AX128" s="394">
        <f t="shared" si="131"/>
        <v>0</v>
      </c>
      <c r="AY128" s="366">
        <f t="shared" si="132"/>
        <v>0</v>
      </c>
      <c r="AZ128" s="366">
        <f t="shared" si="133"/>
        <v>0</v>
      </c>
      <c r="BA128" s="394">
        <f t="shared" si="134"/>
        <v>0</v>
      </c>
      <c r="BB128" s="366">
        <f t="shared" si="177"/>
        <v>0</v>
      </c>
      <c r="BC128" s="366">
        <f t="shared" si="178"/>
        <v>0</v>
      </c>
      <c r="BD128" s="394">
        <f t="shared" si="175"/>
        <v>0</v>
      </c>
      <c r="BE128" s="366">
        <f t="shared" si="180"/>
        <v>0</v>
      </c>
      <c r="BF128" s="366">
        <f t="shared" si="181"/>
        <v>0</v>
      </c>
      <c r="BG128" s="394">
        <f t="shared" si="135"/>
        <v>0</v>
      </c>
      <c r="BH128" s="366">
        <f t="shared" si="182"/>
        <v>0</v>
      </c>
      <c r="BI128" s="366">
        <f t="shared" si="183"/>
        <v>0</v>
      </c>
      <c r="BJ128" s="394">
        <f t="shared" si="136"/>
        <v>0</v>
      </c>
      <c r="BK128" s="366">
        <f t="shared" si="137"/>
        <v>0</v>
      </c>
      <c r="BL128" s="366">
        <f t="shared" si="138"/>
        <v>0</v>
      </c>
      <c r="BM128" s="394">
        <f t="shared" si="139"/>
        <v>1</v>
      </c>
      <c r="BN128" s="366">
        <f t="shared" si="140"/>
        <v>133.37</v>
      </c>
      <c r="BO128" s="366">
        <f t="shared" si="141"/>
        <v>10669600</v>
      </c>
      <c r="BP128" s="394">
        <f t="shared" si="142"/>
        <v>0</v>
      </c>
      <c r="BQ128" s="366">
        <f t="shared" si="143"/>
        <v>0</v>
      </c>
      <c r="BR128" s="366">
        <f t="shared" si="144"/>
        <v>0</v>
      </c>
      <c r="BS128" s="394">
        <f t="shared" si="145"/>
        <v>0</v>
      </c>
      <c r="BT128" s="366">
        <f t="shared" si="146"/>
        <v>0</v>
      </c>
      <c r="BU128" s="366">
        <f t="shared" si="147"/>
        <v>0</v>
      </c>
      <c r="BV128" s="394">
        <f t="shared" si="148"/>
        <v>0</v>
      </c>
      <c r="BW128" s="366">
        <f t="shared" si="149"/>
        <v>0</v>
      </c>
      <c r="BX128" s="366">
        <f t="shared" si="150"/>
        <v>0</v>
      </c>
      <c r="BY128" s="394">
        <f t="shared" si="151"/>
        <v>0</v>
      </c>
      <c r="BZ128" s="366">
        <f t="shared" si="152"/>
        <v>0</v>
      </c>
      <c r="CA128" s="366">
        <f t="shared" si="153"/>
        <v>0</v>
      </c>
      <c r="CB128" s="394">
        <f t="shared" si="154"/>
        <v>0</v>
      </c>
      <c r="CC128" s="366">
        <f t="shared" si="155"/>
        <v>0</v>
      </c>
      <c r="CD128" s="366">
        <f t="shared" si="156"/>
        <v>0</v>
      </c>
      <c r="CE128" s="394">
        <f t="shared" si="157"/>
        <v>0</v>
      </c>
      <c r="CF128" s="366">
        <f t="shared" si="158"/>
        <v>0</v>
      </c>
      <c r="CG128" s="366">
        <f t="shared" si="159"/>
        <v>0</v>
      </c>
      <c r="CH128" s="394">
        <f t="shared" si="160"/>
        <v>1</v>
      </c>
      <c r="CI128" s="366">
        <f t="shared" si="161"/>
        <v>133.37</v>
      </c>
      <c r="CJ128" s="366">
        <f t="shared" si="162"/>
        <v>10669600</v>
      </c>
      <c r="CK128" s="394">
        <f t="shared" si="163"/>
        <v>0</v>
      </c>
      <c r="CL128" s="366">
        <f t="shared" si="164"/>
        <v>0</v>
      </c>
      <c r="CM128" s="366">
        <f t="shared" si="165"/>
        <v>0</v>
      </c>
      <c r="CN128" s="394">
        <f t="shared" si="166"/>
        <v>0</v>
      </c>
      <c r="CO128" s="366">
        <f t="shared" si="167"/>
        <v>0</v>
      </c>
      <c r="CP128" s="366">
        <f t="shared" si="168"/>
        <v>0</v>
      </c>
      <c r="CQ128" s="394">
        <f t="shared" si="169"/>
        <v>0</v>
      </c>
      <c r="CR128" s="366">
        <f t="shared" si="170"/>
        <v>0</v>
      </c>
      <c r="CS128" s="366">
        <f t="shared" si="171"/>
        <v>0</v>
      </c>
      <c r="CT128" s="394">
        <f t="shared" si="172"/>
        <v>0</v>
      </c>
      <c r="CU128" s="366">
        <f t="shared" si="173"/>
        <v>0</v>
      </c>
      <c r="CV128" s="366">
        <f t="shared" si="174"/>
        <v>0</v>
      </c>
      <c r="CW128" s="429"/>
      <c r="CX128" s="429"/>
      <c r="CY128" s="429"/>
      <c r="CZ128" s="429"/>
      <c r="DA128" s="429"/>
      <c r="DB128" s="429"/>
      <c r="DC128" s="429"/>
      <c r="DD128" s="429"/>
      <c r="DE128" s="429"/>
      <c r="DF128" s="429"/>
      <c r="DG128" s="429"/>
      <c r="DH128" s="429"/>
      <c r="DI128" s="429"/>
      <c r="DJ128" s="429"/>
      <c r="DK128" s="429"/>
      <c r="DL128" s="429"/>
      <c r="DM128" s="429"/>
      <c r="DN128" s="429"/>
      <c r="DO128" s="429"/>
      <c r="DP128" s="429"/>
      <c r="DQ128" s="429"/>
      <c r="DR128" s="429"/>
      <c r="DS128" s="429"/>
      <c r="DT128" s="429"/>
      <c r="DU128" s="429"/>
      <c r="DV128" s="429"/>
      <c r="DW128" s="429"/>
      <c r="DX128" s="429"/>
      <c r="DY128" s="429"/>
      <c r="DZ128" s="429"/>
      <c r="EA128" s="429"/>
      <c r="EB128" s="429"/>
      <c r="EC128" s="429"/>
      <c r="ED128" s="429"/>
      <c r="EE128" s="429"/>
      <c r="EF128" s="429"/>
      <c r="EG128" s="429"/>
      <c r="EH128" s="429"/>
      <c r="EI128" s="429"/>
      <c r="EJ128" s="429"/>
      <c r="EK128" s="429"/>
      <c r="EL128" s="429"/>
      <c r="EM128" s="429"/>
      <c r="EN128" s="429"/>
      <c r="EO128" s="429"/>
      <c r="EP128" s="429"/>
      <c r="EQ128" s="429"/>
      <c r="ER128" s="429"/>
      <c r="ES128" s="429"/>
      <c r="ET128" s="429"/>
      <c r="EU128" s="429"/>
    </row>
    <row r="129" spans="1:151" x14ac:dyDescent="0.3">
      <c r="A129" s="161">
        <v>4</v>
      </c>
      <c r="B129" s="162" t="s">
        <v>23</v>
      </c>
      <c r="C129" s="8" t="s">
        <v>186</v>
      </c>
      <c r="D129" s="8" t="s">
        <v>187</v>
      </c>
      <c r="E129" s="8" t="s">
        <v>102</v>
      </c>
      <c r="F129" s="47" t="s">
        <v>18</v>
      </c>
      <c r="G129" s="47" t="s">
        <v>18</v>
      </c>
      <c r="H129" s="64" t="s">
        <v>345</v>
      </c>
      <c r="I129" s="7">
        <v>2019</v>
      </c>
      <c r="J129" s="172" t="s">
        <v>84</v>
      </c>
      <c r="K129" s="96">
        <v>4</v>
      </c>
      <c r="L129" s="12" t="s">
        <v>375</v>
      </c>
      <c r="M129" s="173" t="s">
        <v>17</v>
      </c>
      <c r="N129" s="100">
        <v>73.010000000000005</v>
      </c>
      <c r="O129" s="99">
        <v>80000</v>
      </c>
      <c r="P129" s="359">
        <v>5840800</v>
      </c>
      <c r="Q129" s="394">
        <f t="shared" si="102"/>
        <v>0</v>
      </c>
      <c r="R129" s="395">
        <f t="shared" si="103"/>
        <v>0</v>
      </c>
      <c r="S129" s="395">
        <f t="shared" si="104"/>
        <v>0</v>
      </c>
      <c r="T129" s="394">
        <f t="shared" si="105"/>
        <v>1</v>
      </c>
      <c r="U129" s="395">
        <f t="shared" si="106"/>
        <v>73.010000000000005</v>
      </c>
      <c r="V129" s="395">
        <f t="shared" si="107"/>
        <v>5840800</v>
      </c>
      <c r="W129" s="394">
        <f t="shared" si="108"/>
        <v>0</v>
      </c>
      <c r="X129" s="396">
        <f t="shared" si="109"/>
        <v>0</v>
      </c>
      <c r="Y129" s="396">
        <f t="shared" si="110"/>
        <v>0</v>
      </c>
      <c r="Z129" s="394">
        <f t="shared" si="111"/>
        <v>0</v>
      </c>
      <c r="AA129" s="396">
        <f t="shared" si="112"/>
        <v>0</v>
      </c>
      <c r="AB129" s="396">
        <f t="shared" si="113"/>
        <v>0</v>
      </c>
      <c r="AC129" s="394">
        <f t="shared" si="114"/>
        <v>0</v>
      </c>
      <c r="AD129" s="396">
        <f t="shared" si="115"/>
        <v>0</v>
      </c>
      <c r="AE129" s="396">
        <f t="shared" si="116"/>
        <v>0</v>
      </c>
      <c r="AF129" s="389">
        <f t="shared" si="186"/>
        <v>73.010000000000005</v>
      </c>
      <c r="AG129" s="367">
        <f t="shared" si="187"/>
        <v>5840800</v>
      </c>
      <c r="AH129" s="367">
        <f t="shared" si="191"/>
        <v>1</v>
      </c>
      <c r="AI129" s="367">
        <f t="shared" si="188"/>
        <v>0</v>
      </c>
      <c r="AJ129" s="367">
        <f t="shared" si="189"/>
        <v>0</v>
      </c>
      <c r="AK129" s="372">
        <f t="shared" si="192"/>
        <v>0</v>
      </c>
      <c r="AL129" s="394">
        <f t="shared" si="119"/>
        <v>0</v>
      </c>
      <c r="AM129" s="395">
        <f t="shared" si="120"/>
        <v>0</v>
      </c>
      <c r="AN129" s="395">
        <f t="shared" si="121"/>
        <v>0</v>
      </c>
      <c r="AO129" s="394">
        <f t="shared" si="122"/>
        <v>1</v>
      </c>
      <c r="AP129" s="395">
        <f t="shared" si="123"/>
        <v>73.010000000000005</v>
      </c>
      <c r="AQ129" s="395">
        <f t="shared" si="124"/>
        <v>5840800</v>
      </c>
      <c r="AR129" s="394">
        <f t="shared" si="125"/>
        <v>0</v>
      </c>
      <c r="AS129" s="366">
        <f t="shared" si="126"/>
        <v>0</v>
      </c>
      <c r="AT129" s="366">
        <f t="shared" si="127"/>
        <v>0</v>
      </c>
      <c r="AU129" s="394">
        <f t="shared" si="128"/>
        <v>1</v>
      </c>
      <c r="AV129" s="395">
        <f t="shared" si="129"/>
        <v>73.010000000000005</v>
      </c>
      <c r="AW129" s="395">
        <f t="shared" si="130"/>
        <v>5840800</v>
      </c>
      <c r="AX129" s="394">
        <f t="shared" si="131"/>
        <v>0</v>
      </c>
      <c r="AY129" s="366">
        <f t="shared" si="132"/>
        <v>0</v>
      </c>
      <c r="AZ129" s="366">
        <f t="shared" si="133"/>
        <v>0</v>
      </c>
      <c r="BA129" s="394">
        <f t="shared" si="134"/>
        <v>0</v>
      </c>
      <c r="BB129" s="366">
        <f t="shared" si="177"/>
        <v>0</v>
      </c>
      <c r="BC129" s="366">
        <f t="shared" si="178"/>
        <v>0</v>
      </c>
      <c r="BD129" s="394">
        <f t="shared" si="175"/>
        <v>0</v>
      </c>
      <c r="BE129" s="366">
        <f t="shared" si="180"/>
        <v>0</v>
      </c>
      <c r="BF129" s="366">
        <f t="shared" si="181"/>
        <v>0</v>
      </c>
      <c r="BG129" s="394">
        <f t="shared" si="135"/>
        <v>0</v>
      </c>
      <c r="BH129" s="366">
        <f t="shared" si="182"/>
        <v>0</v>
      </c>
      <c r="BI129" s="366">
        <f t="shared" si="183"/>
        <v>0</v>
      </c>
      <c r="BJ129" s="394">
        <f t="shared" si="136"/>
        <v>0</v>
      </c>
      <c r="BK129" s="366">
        <f t="shared" si="137"/>
        <v>0</v>
      </c>
      <c r="BL129" s="366">
        <f t="shared" si="138"/>
        <v>0</v>
      </c>
      <c r="BM129" s="394">
        <f t="shared" si="139"/>
        <v>1</v>
      </c>
      <c r="BN129" s="366">
        <f t="shared" si="140"/>
        <v>73.010000000000005</v>
      </c>
      <c r="BO129" s="366">
        <f t="shared" si="141"/>
        <v>5840800</v>
      </c>
      <c r="BP129" s="394">
        <f t="shared" si="142"/>
        <v>0</v>
      </c>
      <c r="BQ129" s="366">
        <f t="shared" si="143"/>
        <v>0</v>
      </c>
      <c r="BR129" s="366">
        <f t="shared" si="144"/>
        <v>0</v>
      </c>
      <c r="BS129" s="394">
        <f t="shared" si="145"/>
        <v>0</v>
      </c>
      <c r="BT129" s="366">
        <f t="shared" si="146"/>
        <v>0</v>
      </c>
      <c r="BU129" s="366">
        <f t="shared" si="147"/>
        <v>0</v>
      </c>
      <c r="BV129" s="394">
        <f t="shared" si="148"/>
        <v>0</v>
      </c>
      <c r="BW129" s="366">
        <f t="shared" si="149"/>
        <v>0</v>
      </c>
      <c r="BX129" s="366">
        <f t="shared" si="150"/>
        <v>0</v>
      </c>
      <c r="BY129" s="394">
        <f t="shared" si="151"/>
        <v>0</v>
      </c>
      <c r="BZ129" s="366">
        <f t="shared" si="152"/>
        <v>0</v>
      </c>
      <c r="CA129" s="366">
        <f t="shared" si="153"/>
        <v>0</v>
      </c>
      <c r="CB129" s="394">
        <f t="shared" si="154"/>
        <v>0</v>
      </c>
      <c r="CC129" s="366">
        <f t="shared" si="155"/>
        <v>0</v>
      </c>
      <c r="CD129" s="366">
        <f t="shared" si="156"/>
        <v>0</v>
      </c>
      <c r="CE129" s="394">
        <f t="shared" si="157"/>
        <v>0</v>
      </c>
      <c r="CF129" s="366">
        <f t="shared" si="158"/>
        <v>0</v>
      </c>
      <c r="CG129" s="366">
        <f t="shared" si="159"/>
        <v>0</v>
      </c>
      <c r="CH129" s="394">
        <f t="shared" si="160"/>
        <v>1</v>
      </c>
      <c r="CI129" s="366">
        <f t="shared" si="161"/>
        <v>73.010000000000005</v>
      </c>
      <c r="CJ129" s="366">
        <f t="shared" si="162"/>
        <v>5840800</v>
      </c>
      <c r="CK129" s="394">
        <f t="shared" si="163"/>
        <v>0</v>
      </c>
      <c r="CL129" s="366">
        <f t="shared" si="164"/>
        <v>0</v>
      </c>
      <c r="CM129" s="366">
        <f t="shared" si="165"/>
        <v>0</v>
      </c>
      <c r="CN129" s="394">
        <f t="shared" si="166"/>
        <v>0</v>
      </c>
      <c r="CO129" s="366">
        <f t="shared" si="167"/>
        <v>0</v>
      </c>
      <c r="CP129" s="366">
        <f t="shared" si="168"/>
        <v>0</v>
      </c>
      <c r="CQ129" s="394">
        <f t="shared" si="169"/>
        <v>0</v>
      </c>
      <c r="CR129" s="366">
        <f t="shared" si="170"/>
        <v>0</v>
      </c>
      <c r="CS129" s="366">
        <f t="shared" si="171"/>
        <v>0</v>
      </c>
      <c r="CT129" s="394">
        <f t="shared" si="172"/>
        <v>0</v>
      </c>
      <c r="CU129" s="366">
        <f t="shared" si="173"/>
        <v>0</v>
      </c>
      <c r="CV129" s="366">
        <f t="shared" si="174"/>
        <v>0</v>
      </c>
      <c r="CW129" s="429"/>
      <c r="CX129" s="429"/>
      <c r="CY129" s="429"/>
      <c r="CZ129" s="429"/>
      <c r="DA129" s="429"/>
      <c r="DB129" s="429"/>
      <c r="DC129" s="429"/>
      <c r="DD129" s="429"/>
      <c r="DE129" s="429"/>
      <c r="DF129" s="429"/>
      <c r="DG129" s="429"/>
      <c r="DH129" s="429"/>
      <c r="DI129" s="429"/>
      <c r="DJ129" s="429"/>
      <c r="DK129" s="429"/>
      <c r="DL129" s="429"/>
      <c r="DM129" s="429"/>
      <c r="DN129" s="429"/>
      <c r="DO129" s="429"/>
      <c r="DP129" s="429"/>
      <c r="DQ129" s="429"/>
      <c r="DR129" s="429"/>
      <c r="DS129" s="429"/>
      <c r="DT129" s="429"/>
      <c r="DU129" s="429"/>
      <c r="DV129" s="429"/>
      <c r="DW129" s="429"/>
      <c r="DX129" s="429"/>
      <c r="DY129" s="429"/>
      <c r="DZ129" s="429"/>
      <c r="EA129" s="429"/>
      <c r="EB129" s="429"/>
      <c r="EC129" s="429"/>
      <c r="ED129" s="429"/>
      <c r="EE129" s="429"/>
      <c r="EF129" s="429"/>
      <c r="EG129" s="429"/>
      <c r="EH129" s="429"/>
      <c r="EI129" s="429"/>
      <c r="EJ129" s="429"/>
      <c r="EK129" s="429"/>
      <c r="EL129" s="429"/>
      <c r="EM129" s="429"/>
      <c r="EN129" s="429"/>
      <c r="EO129" s="429"/>
      <c r="EP129" s="429"/>
      <c r="EQ129" s="429"/>
      <c r="ER129" s="429"/>
      <c r="ES129" s="429"/>
      <c r="ET129" s="429"/>
      <c r="EU129" s="429"/>
    </row>
    <row r="130" spans="1:151" x14ac:dyDescent="0.3">
      <c r="A130" s="161">
        <v>5</v>
      </c>
      <c r="B130" s="162" t="s">
        <v>23</v>
      </c>
      <c r="C130" s="8" t="s">
        <v>186</v>
      </c>
      <c r="D130" s="8" t="s">
        <v>187</v>
      </c>
      <c r="E130" s="8" t="s">
        <v>102</v>
      </c>
      <c r="F130" s="47" t="s">
        <v>18</v>
      </c>
      <c r="G130" s="47" t="s">
        <v>18</v>
      </c>
      <c r="H130" s="64" t="s">
        <v>345</v>
      </c>
      <c r="I130" s="7">
        <v>2019</v>
      </c>
      <c r="J130" s="172" t="s">
        <v>84</v>
      </c>
      <c r="K130" s="96">
        <v>7</v>
      </c>
      <c r="L130" s="12" t="s">
        <v>375</v>
      </c>
      <c r="M130" s="173" t="s">
        <v>17</v>
      </c>
      <c r="N130" s="100">
        <v>59.32</v>
      </c>
      <c r="O130" s="99">
        <v>65000</v>
      </c>
      <c r="P130" s="359">
        <v>3855800</v>
      </c>
      <c r="Q130" s="394">
        <f t="shared" si="102"/>
        <v>0</v>
      </c>
      <c r="R130" s="395">
        <f t="shared" si="103"/>
        <v>0</v>
      </c>
      <c r="S130" s="395">
        <f t="shared" si="104"/>
        <v>0</v>
      </c>
      <c r="T130" s="394">
        <f t="shared" si="105"/>
        <v>1</v>
      </c>
      <c r="U130" s="395">
        <f t="shared" si="106"/>
        <v>59.32</v>
      </c>
      <c r="V130" s="395">
        <f t="shared" si="107"/>
        <v>3855800</v>
      </c>
      <c r="W130" s="394">
        <f t="shared" si="108"/>
        <v>0</v>
      </c>
      <c r="X130" s="396">
        <f t="shared" si="109"/>
        <v>0</v>
      </c>
      <c r="Y130" s="396">
        <f t="shared" si="110"/>
        <v>0</v>
      </c>
      <c r="Z130" s="394">
        <f t="shared" si="111"/>
        <v>0</v>
      </c>
      <c r="AA130" s="396">
        <f t="shared" si="112"/>
        <v>0</v>
      </c>
      <c r="AB130" s="396">
        <f t="shared" si="113"/>
        <v>0</v>
      </c>
      <c r="AC130" s="394">
        <f t="shared" si="114"/>
        <v>0</v>
      </c>
      <c r="AD130" s="396">
        <f t="shared" si="115"/>
        <v>0</v>
      </c>
      <c r="AE130" s="396">
        <f t="shared" si="116"/>
        <v>0</v>
      </c>
      <c r="AF130" s="389">
        <f t="shared" si="186"/>
        <v>59.32</v>
      </c>
      <c r="AG130" s="367">
        <f t="shared" si="187"/>
        <v>3855800</v>
      </c>
      <c r="AH130" s="367">
        <f t="shared" si="191"/>
        <v>1</v>
      </c>
      <c r="AI130" s="367">
        <f t="shared" si="188"/>
        <v>0</v>
      </c>
      <c r="AJ130" s="367">
        <f t="shared" si="189"/>
        <v>0</v>
      </c>
      <c r="AK130" s="372">
        <f t="shared" si="192"/>
        <v>0</v>
      </c>
      <c r="AL130" s="394">
        <f t="shared" si="119"/>
        <v>0</v>
      </c>
      <c r="AM130" s="395">
        <f t="shared" si="120"/>
        <v>0</v>
      </c>
      <c r="AN130" s="395">
        <f t="shared" si="121"/>
        <v>0</v>
      </c>
      <c r="AO130" s="394">
        <f t="shared" si="122"/>
        <v>1</v>
      </c>
      <c r="AP130" s="395">
        <f t="shared" si="123"/>
        <v>59.32</v>
      </c>
      <c r="AQ130" s="395">
        <f t="shared" si="124"/>
        <v>3855800</v>
      </c>
      <c r="AR130" s="394">
        <f t="shared" si="125"/>
        <v>0</v>
      </c>
      <c r="AS130" s="366">
        <f t="shared" si="126"/>
        <v>0</v>
      </c>
      <c r="AT130" s="366">
        <f t="shared" si="127"/>
        <v>0</v>
      </c>
      <c r="AU130" s="394">
        <f t="shared" si="128"/>
        <v>1</v>
      </c>
      <c r="AV130" s="395">
        <f t="shared" si="129"/>
        <v>59.32</v>
      </c>
      <c r="AW130" s="395">
        <f t="shared" si="130"/>
        <v>3855800</v>
      </c>
      <c r="AX130" s="394">
        <f t="shared" si="131"/>
        <v>0</v>
      </c>
      <c r="AY130" s="366">
        <f t="shared" si="132"/>
        <v>0</v>
      </c>
      <c r="AZ130" s="366">
        <f t="shared" si="133"/>
        <v>0</v>
      </c>
      <c r="BA130" s="394">
        <f t="shared" si="134"/>
        <v>0</v>
      </c>
      <c r="BB130" s="366">
        <f t="shared" si="177"/>
        <v>0</v>
      </c>
      <c r="BC130" s="366">
        <f t="shared" si="178"/>
        <v>0</v>
      </c>
      <c r="BD130" s="394">
        <f t="shared" si="175"/>
        <v>0</v>
      </c>
      <c r="BE130" s="366">
        <f t="shared" si="180"/>
        <v>0</v>
      </c>
      <c r="BF130" s="366">
        <f t="shared" si="181"/>
        <v>0</v>
      </c>
      <c r="BG130" s="394">
        <f t="shared" si="135"/>
        <v>0</v>
      </c>
      <c r="BH130" s="366">
        <f t="shared" si="182"/>
        <v>0</v>
      </c>
      <c r="BI130" s="366">
        <f t="shared" si="183"/>
        <v>0</v>
      </c>
      <c r="BJ130" s="394">
        <f t="shared" si="136"/>
        <v>0</v>
      </c>
      <c r="BK130" s="366">
        <f t="shared" si="137"/>
        <v>0</v>
      </c>
      <c r="BL130" s="366">
        <f t="shared" si="138"/>
        <v>0</v>
      </c>
      <c r="BM130" s="394">
        <f t="shared" si="139"/>
        <v>1</v>
      </c>
      <c r="BN130" s="366">
        <f t="shared" si="140"/>
        <v>59.32</v>
      </c>
      <c r="BO130" s="366">
        <f t="shared" si="141"/>
        <v>3855800</v>
      </c>
      <c r="BP130" s="394">
        <f t="shared" si="142"/>
        <v>0</v>
      </c>
      <c r="BQ130" s="366">
        <f t="shared" si="143"/>
        <v>0</v>
      </c>
      <c r="BR130" s="366">
        <f t="shared" si="144"/>
        <v>0</v>
      </c>
      <c r="BS130" s="394">
        <f t="shared" si="145"/>
        <v>0</v>
      </c>
      <c r="BT130" s="366">
        <f t="shared" si="146"/>
        <v>0</v>
      </c>
      <c r="BU130" s="366">
        <f t="shared" si="147"/>
        <v>0</v>
      </c>
      <c r="BV130" s="394">
        <f t="shared" si="148"/>
        <v>0</v>
      </c>
      <c r="BW130" s="366">
        <f t="shared" si="149"/>
        <v>0</v>
      </c>
      <c r="BX130" s="366">
        <f t="shared" si="150"/>
        <v>0</v>
      </c>
      <c r="BY130" s="394">
        <f t="shared" si="151"/>
        <v>0</v>
      </c>
      <c r="BZ130" s="366">
        <f t="shared" si="152"/>
        <v>0</v>
      </c>
      <c r="CA130" s="366">
        <f t="shared" si="153"/>
        <v>0</v>
      </c>
      <c r="CB130" s="394">
        <f t="shared" si="154"/>
        <v>0</v>
      </c>
      <c r="CC130" s="366">
        <f t="shared" si="155"/>
        <v>0</v>
      </c>
      <c r="CD130" s="366">
        <f t="shared" si="156"/>
        <v>0</v>
      </c>
      <c r="CE130" s="394">
        <f t="shared" si="157"/>
        <v>0</v>
      </c>
      <c r="CF130" s="366">
        <f t="shared" si="158"/>
        <v>0</v>
      </c>
      <c r="CG130" s="366">
        <f t="shared" si="159"/>
        <v>0</v>
      </c>
      <c r="CH130" s="394">
        <f t="shared" si="160"/>
        <v>1</v>
      </c>
      <c r="CI130" s="366">
        <f t="shared" si="161"/>
        <v>59.32</v>
      </c>
      <c r="CJ130" s="366">
        <f t="shared" si="162"/>
        <v>3855800</v>
      </c>
      <c r="CK130" s="394">
        <f t="shared" si="163"/>
        <v>0</v>
      </c>
      <c r="CL130" s="366">
        <f t="shared" si="164"/>
        <v>0</v>
      </c>
      <c r="CM130" s="366">
        <f t="shared" si="165"/>
        <v>0</v>
      </c>
      <c r="CN130" s="394">
        <f t="shared" si="166"/>
        <v>0</v>
      </c>
      <c r="CO130" s="366">
        <f t="shared" si="167"/>
        <v>0</v>
      </c>
      <c r="CP130" s="366">
        <f t="shared" si="168"/>
        <v>0</v>
      </c>
      <c r="CQ130" s="394">
        <f t="shared" si="169"/>
        <v>0</v>
      </c>
      <c r="CR130" s="366">
        <f t="shared" si="170"/>
        <v>0</v>
      </c>
      <c r="CS130" s="366">
        <f t="shared" si="171"/>
        <v>0</v>
      </c>
      <c r="CT130" s="394">
        <f t="shared" si="172"/>
        <v>0</v>
      </c>
      <c r="CU130" s="366">
        <f t="shared" si="173"/>
        <v>0</v>
      </c>
      <c r="CV130" s="366">
        <f t="shared" si="174"/>
        <v>0</v>
      </c>
      <c r="CW130" s="429"/>
      <c r="CX130" s="429"/>
      <c r="CY130" s="429"/>
      <c r="CZ130" s="429"/>
      <c r="DA130" s="429"/>
      <c r="DB130" s="429"/>
      <c r="DC130" s="429"/>
      <c r="DD130" s="429"/>
      <c r="DE130" s="429"/>
      <c r="DF130" s="429"/>
      <c r="DG130" s="429"/>
      <c r="DH130" s="429"/>
      <c r="DI130" s="429"/>
      <c r="DJ130" s="429"/>
      <c r="DK130" s="429"/>
      <c r="DL130" s="429"/>
      <c r="DM130" s="429"/>
      <c r="DN130" s="429"/>
      <c r="DO130" s="429"/>
      <c r="DP130" s="429"/>
      <c r="DQ130" s="429"/>
      <c r="DR130" s="429"/>
      <c r="DS130" s="429"/>
      <c r="DT130" s="429"/>
      <c r="DU130" s="429"/>
      <c r="DV130" s="429"/>
      <c r="DW130" s="429"/>
      <c r="DX130" s="429"/>
      <c r="DY130" s="429"/>
      <c r="DZ130" s="429"/>
      <c r="EA130" s="429"/>
      <c r="EB130" s="429"/>
      <c r="EC130" s="429"/>
      <c r="ED130" s="429"/>
      <c r="EE130" s="429"/>
      <c r="EF130" s="429"/>
      <c r="EG130" s="429"/>
      <c r="EH130" s="429"/>
      <c r="EI130" s="429"/>
      <c r="EJ130" s="429"/>
      <c r="EK130" s="429"/>
      <c r="EL130" s="429"/>
      <c r="EM130" s="429"/>
      <c r="EN130" s="429"/>
      <c r="EO130" s="429"/>
      <c r="EP130" s="429"/>
      <c r="EQ130" s="429"/>
      <c r="ER130" s="429"/>
      <c r="ES130" s="429"/>
      <c r="ET130" s="429"/>
      <c r="EU130" s="429"/>
    </row>
    <row r="131" spans="1:151" x14ac:dyDescent="0.3">
      <c r="A131" s="161">
        <v>6</v>
      </c>
      <c r="B131" s="162" t="s">
        <v>23</v>
      </c>
      <c r="C131" s="8" t="s">
        <v>186</v>
      </c>
      <c r="D131" s="8" t="s">
        <v>187</v>
      </c>
      <c r="E131" s="8" t="s">
        <v>102</v>
      </c>
      <c r="F131" s="47" t="s">
        <v>18</v>
      </c>
      <c r="G131" s="47" t="s">
        <v>18</v>
      </c>
      <c r="H131" s="64" t="s">
        <v>345</v>
      </c>
      <c r="I131" s="7">
        <v>2019</v>
      </c>
      <c r="J131" s="172" t="s">
        <v>84</v>
      </c>
      <c r="K131" s="96">
        <v>8</v>
      </c>
      <c r="L131" s="12" t="s">
        <v>375</v>
      </c>
      <c r="M131" s="173" t="s">
        <v>17</v>
      </c>
      <c r="N131" s="100">
        <v>66.48</v>
      </c>
      <c r="O131" s="99">
        <v>65000</v>
      </c>
      <c r="P131" s="359">
        <v>4321200</v>
      </c>
      <c r="Q131" s="394">
        <f t="shared" si="102"/>
        <v>0</v>
      </c>
      <c r="R131" s="395">
        <f t="shared" si="103"/>
        <v>0</v>
      </c>
      <c r="S131" s="395">
        <f t="shared" si="104"/>
        <v>0</v>
      </c>
      <c r="T131" s="394">
        <f t="shared" si="105"/>
        <v>1</v>
      </c>
      <c r="U131" s="395">
        <f t="shared" si="106"/>
        <v>66.48</v>
      </c>
      <c r="V131" s="395">
        <f t="shared" si="107"/>
        <v>4321200</v>
      </c>
      <c r="W131" s="394">
        <f t="shared" si="108"/>
        <v>0</v>
      </c>
      <c r="X131" s="396">
        <f t="shared" si="109"/>
        <v>0</v>
      </c>
      <c r="Y131" s="396">
        <f t="shared" si="110"/>
        <v>0</v>
      </c>
      <c r="Z131" s="394">
        <f t="shared" si="111"/>
        <v>0</v>
      </c>
      <c r="AA131" s="396">
        <f t="shared" si="112"/>
        <v>0</v>
      </c>
      <c r="AB131" s="396">
        <f t="shared" si="113"/>
        <v>0</v>
      </c>
      <c r="AC131" s="394">
        <f t="shared" si="114"/>
        <v>0</v>
      </c>
      <c r="AD131" s="396">
        <f t="shared" si="115"/>
        <v>0</v>
      </c>
      <c r="AE131" s="396">
        <f t="shared" si="116"/>
        <v>0</v>
      </c>
      <c r="AF131" s="389">
        <f t="shared" si="186"/>
        <v>66.48</v>
      </c>
      <c r="AG131" s="367">
        <f t="shared" si="187"/>
        <v>4321200</v>
      </c>
      <c r="AH131" s="367">
        <f t="shared" si="191"/>
        <v>1</v>
      </c>
      <c r="AI131" s="367">
        <f t="shared" si="188"/>
        <v>0</v>
      </c>
      <c r="AJ131" s="367">
        <f t="shared" si="189"/>
        <v>0</v>
      </c>
      <c r="AK131" s="372">
        <f t="shared" si="192"/>
        <v>0</v>
      </c>
      <c r="AL131" s="394">
        <f t="shared" si="119"/>
        <v>0</v>
      </c>
      <c r="AM131" s="395">
        <f t="shared" si="120"/>
        <v>0</v>
      </c>
      <c r="AN131" s="395">
        <f t="shared" si="121"/>
        <v>0</v>
      </c>
      <c r="AO131" s="394">
        <f t="shared" si="122"/>
        <v>1</v>
      </c>
      <c r="AP131" s="395">
        <f t="shared" si="123"/>
        <v>66.48</v>
      </c>
      <c r="AQ131" s="395">
        <f t="shared" si="124"/>
        <v>4321200</v>
      </c>
      <c r="AR131" s="394">
        <f t="shared" si="125"/>
        <v>0</v>
      </c>
      <c r="AS131" s="366">
        <f t="shared" si="126"/>
        <v>0</v>
      </c>
      <c r="AT131" s="366">
        <f t="shared" si="127"/>
        <v>0</v>
      </c>
      <c r="AU131" s="394">
        <f t="shared" si="128"/>
        <v>1</v>
      </c>
      <c r="AV131" s="395">
        <f t="shared" si="129"/>
        <v>66.48</v>
      </c>
      <c r="AW131" s="395">
        <f t="shared" si="130"/>
        <v>4321200</v>
      </c>
      <c r="AX131" s="394">
        <f t="shared" si="131"/>
        <v>0</v>
      </c>
      <c r="AY131" s="366">
        <f t="shared" si="132"/>
        <v>0</v>
      </c>
      <c r="AZ131" s="366">
        <f t="shared" si="133"/>
        <v>0</v>
      </c>
      <c r="BA131" s="394">
        <f t="shared" si="134"/>
        <v>0</v>
      </c>
      <c r="BB131" s="366">
        <f t="shared" si="177"/>
        <v>0</v>
      </c>
      <c r="BC131" s="366">
        <f t="shared" si="178"/>
        <v>0</v>
      </c>
      <c r="BD131" s="394">
        <f t="shared" si="175"/>
        <v>0</v>
      </c>
      <c r="BE131" s="366">
        <f t="shared" si="180"/>
        <v>0</v>
      </c>
      <c r="BF131" s="366">
        <f t="shared" si="181"/>
        <v>0</v>
      </c>
      <c r="BG131" s="394">
        <f t="shared" si="135"/>
        <v>0</v>
      </c>
      <c r="BH131" s="366">
        <f t="shared" si="182"/>
        <v>0</v>
      </c>
      <c r="BI131" s="366">
        <f t="shared" si="183"/>
        <v>0</v>
      </c>
      <c r="BJ131" s="394">
        <f t="shared" si="136"/>
        <v>0</v>
      </c>
      <c r="BK131" s="366">
        <f t="shared" si="137"/>
        <v>0</v>
      </c>
      <c r="BL131" s="366">
        <f t="shared" si="138"/>
        <v>0</v>
      </c>
      <c r="BM131" s="394">
        <f t="shared" si="139"/>
        <v>1</v>
      </c>
      <c r="BN131" s="366">
        <f t="shared" si="140"/>
        <v>66.48</v>
      </c>
      <c r="BO131" s="366">
        <f t="shared" si="141"/>
        <v>4321200</v>
      </c>
      <c r="BP131" s="394">
        <f t="shared" si="142"/>
        <v>0</v>
      </c>
      <c r="BQ131" s="366">
        <f t="shared" si="143"/>
        <v>0</v>
      </c>
      <c r="BR131" s="366">
        <f t="shared" si="144"/>
        <v>0</v>
      </c>
      <c r="BS131" s="394">
        <f t="shared" si="145"/>
        <v>0</v>
      </c>
      <c r="BT131" s="366">
        <f t="shared" si="146"/>
        <v>0</v>
      </c>
      <c r="BU131" s="366">
        <f t="shared" si="147"/>
        <v>0</v>
      </c>
      <c r="BV131" s="394">
        <f t="shared" si="148"/>
        <v>0</v>
      </c>
      <c r="BW131" s="366">
        <f t="shared" si="149"/>
        <v>0</v>
      </c>
      <c r="BX131" s="366">
        <f t="shared" si="150"/>
        <v>0</v>
      </c>
      <c r="BY131" s="394">
        <f t="shared" si="151"/>
        <v>0</v>
      </c>
      <c r="BZ131" s="366">
        <f t="shared" si="152"/>
        <v>0</v>
      </c>
      <c r="CA131" s="366">
        <f t="shared" si="153"/>
        <v>0</v>
      </c>
      <c r="CB131" s="394">
        <f t="shared" si="154"/>
        <v>0</v>
      </c>
      <c r="CC131" s="366">
        <f t="shared" si="155"/>
        <v>0</v>
      </c>
      <c r="CD131" s="366">
        <f t="shared" si="156"/>
        <v>0</v>
      </c>
      <c r="CE131" s="394">
        <f t="shared" si="157"/>
        <v>0</v>
      </c>
      <c r="CF131" s="366">
        <f t="shared" si="158"/>
        <v>0</v>
      </c>
      <c r="CG131" s="366">
        <f t="shared" si="159"/>
        <v>0</v>
      </c>
      <c r="CH131" s="394">
        <f t="shared" si="160"/>
        <v>1</v>
      </c>
      <c r="CI131" s="366">
        <f t="shared" si="161"/>
        <v>66.48</v>
      </c>
      <c r="CJ131" s="366">
        <f t="shared" si="162"/>
        <v>4321200</v>
      </c>
      <c r="CK131" s="394">
        <f t="shared" si="163"/>
        <v>0</v>
      </c>
      <c r="CL131" s="366">
        <f t="shared" si="164"/>
        <v>0</v>
      </c>
      <c r="CM131" s="366">
        <f t="shared" si="165"/>
        <v>0</v>
      </c>
      <c r="CN131" s="394">
        <f t="shared" si="166"/>
        <v>0</v>
      </c>
      <c r="CO131" s="366">
        <f t="shared" si="167"/>
        <v>0</v>
      </c>
      <c r="CP131" s="366">
        <f t="shared" si="168"/>
        <v>0</v>
      </c>
      <c r="CQ131" s="394">
        <f t="shared" si="169"/>
        <v>0</v>
      </c>
      <c r="CR131" s="366">
        <f t="shared" si="170"/>
        <v>0</v>
      </c>
      <c r="CS131" s="366">
        <f t="shared" si="171"/>
        <v>0</v>
      </c>
      <c r="CT131" s="394">
        <f t="shared" si="172"/>
        <v>0</v>
      </c>
      <c r="CU131" s="366">
        <f t="shared" si="173"/>
        <v>0</v>
      </c>
      <c r="CV131" s="366">
        <f t="shared" si="174"/>
        <v>0</v>
      </c>
      <c r="CW131" s="429"/>
      <c r="CX131" s="429"/>
      <c r="CY131" s="429"/>
      <c r="CZ131" s="429"/>
      <c r="DA131" s="429"/>
      <c r="DB131" s="429"/>
      <c r="DC131" s="429"/>
      <c r="DD131" s="429"/>
      <c r="DE131" s="429"/>
      <c r="DF131" s="429"/>
      <c r="DG131" s="429"/>
      <c r="DH131" s="429"/>
      <c r="DI131" s="429"/>
      <c r="DJ131" s="429"/>
      <c r="DK131" s="429"/>
      <c r="DL131" s="429"/>
      <c r="DM131" s="429"/>
      <c r="DN131" s="429"/>
      <c r="DO131" s="429"/>
      <c r="DP131" s="429"/>
      <c r="DQ131" s="429"/>
      <c r="DR131" s="429"/>
      <c r="DS131" s="429"/>
      <c r="DT131" s="429"/>
      <c r="DU131" s="429"/>
      <c r="DV131" s="429"/>
      <c r="DW131" s="429"/>
      <c r="DX131" s="429"/>
      <c r="DY131" s="429"/>
      <c r="DZ131" s="429"/>
      <c r="EA131" s="429"/>
      <c r="EB131" s="429"/>
      <c r="EC131" s="429"/>
      <c r="ED131" s="429"/>
      <c r="EE131" s="429"/>
      <c r="EF131" s="429"/>
      <c r="EG131" s="429"/>
      <c r="EH131" s="429"/>
      <c r="EI131" s="429"/>
      <c r="EJ131" s="429"/>
      <c r="EK131" s="429"/>
      <c r="EL131" s="429"/>
      <c r="EM131" s="429"/>
      <c r="EN131" s="429"/>
      <c r="EO131" s="429"/>
      <c r="EP131" s="429"/>
      <c r="EQ131" s="429"/>
      <c r="ER131" s="429"/>
      <c r="ES131" s="429"/>
      <c r="ET131" s="429"/>
      <c r="EU131" s="429"/>
    </row>
    <row r="132" spans="1:151" x14ac:dyDescent="0.3">
      <c r="A132" s="161">
        <v>7</v>
      </c>
      <c r="B132" s="162" t="s">
        <v>23</v>
      </c>
      <c r="C132" s="8" t="s">
        <v>186</v>
      </c>
      <c r="D132" s="8" t="s">
        <v>187</v>
      </c>
      <c r="E132" s="8" t="s">
        <v>102</v>
      </c>
      <c r="F132" s="47" t="s">
        <v>18</v>
      </c>
      <c r="G132" s="47" t="s">
        <v>18</v>
      </c>
      <c r="H132" s="64" t="s">
        <v>345</v>
      </c>
      <c r="I132" s="7">
        <v>2019</v>
      </c>
      <c r="J132" s="172" t="s">
        <v>84</v>
      </c>
      <c r="K132" s="96">
        <v>9</v>
      </c>
      <c r="L132" s="12" t="s">
        <v>375</v>
      </c>
      <c r="M132" s="173" t="s">
        <v>17</v>
      </c>
      <c r="N132" s="100">
        <v>59.32</v>
      </c>
      <c r="O132" s="99">
        <v>65000</v>
      </c>
      <c r="P132" s="359">
        <v>3855800</v>
      </c>
      <c r="Q132" s="394">
        <f t="shared" si="102"/>
        <v>0</v>
      </c>
      <c r="R132" s="395">
        <f t="shared" si="103"/>
        <v>0</v>
      </c>
      <c r="S132" s="395">
        <f t="shared" si="104"/>
        <v>0</v>
      </c>
      <c r="T132" s="394">
        <f t="shared" si="105"/>
        <v>1</v>
      </c>
      <c r="U132" s="395">
        <f t="shared" si="106"/>
        <v>59.32</v>
      </c>
      <c r="V132" s="395">
        <f t="shared" si="107"/>
        <v>3855800</v>
      </c>
      <c r="W132" s="394">
        <f t="shared" si="108"/>
        <v>0</v>
      </c>
      <c r="X132" s="396">
        <f t="shared" si="109"/>
        <v>0</v>
      </c>
      <c r="Y132" s="396">
        <f t="shared" si="110"/>
        <v>0</v>
      </c>
      <c r="Z132" s="394">
        <f t="shared" si="111"/>
        <v>0</v>
      </c>
      <c r="AA132" s="396">
        <f t="shared" si="112"/>
        <v>0</v>
      </c>
      <c r="AB132" s="396">
        <f t="shared" si="113"/>
        <v>0</v>
      </c>
      <c r="AC132" s="394">
        <f t="shared" si="114"/>
        <v>0</v>
      </c>
      <c r="AD132" s="396">
        <f t="shared" si="115"/>
        <v>0</v>
      </c>
      <c r="AE132" s="396">
        <f t="shared" si="116"/>
        <v>0</v>
      </c>
      <c r="AF132" s="389">
        <f t="shared" ref="AF132:AF163" si="194">IF(G132="центр",N132,0)</f>
        <v>59.32</v>
      </c>
      <c r="AG132" s="367">
        <f t="shared" ref="AG132:AG163" si="195">IF(G132="центр",P132,0)</f>
        <v>3855800</v>
      </c>
      <c r="AH132" s="367">
        <f t="shared" si="191"/>
        <v>1</v>
      </c>
      <c r="AI132" s="367">
        <f t="shared" ref="AI132:AI163" si="196">IF(G132="спальн район",N132,0)</f>
        <v>0</v>
      </c>
      <c r="AJ132" s="367">
        <f t="shared" ref="AJ132:AJ163" si="197">IF(G132="спальн район",P132,0)</f>
        <v>0</v>
      </c>
      <c r="AK132" s="372">
        <f t="shared" si="192"/>
        <v>0</v>
      </c>
      <c r="AL132" s="394">
        <f t="shared" si="119"/>
        <v>0</v>
      </c>
      <c r="AM132" s="395">
        <f t="shared" si="120"/>
        <v>0</v>
      </c>
      <c r="AN132" s="395">
        <f t="shared" si="121"/>
        <v>0</v>
      </c>
      <c r="AO132" s="394">
        <f t="shared" si="122"/>
        <v>1</v>
      </c>
      <c r="AP132" s="395">
        <f t="shared" si="123"/>
        <v>59.32</v>
      </c>
      <c r="AQ132" s="395">
        <f t="shared" si="124"/>
        <v>3855800</v>
      </c>
      <c r="AR132" s="394">
        <f t="shared" si="125"/>
        <v>0</v>
      </c>
      <c r="AS132" s="366">
        <f t="shared" si="126"/>
        <v>0</v>
      </c>
      <c r="AT132" s="366">
        <f t="shared" si="127"/>
        <v>0</v>
      </c>
      <c r="AU132" s="394">
        <f t="shared" si="128"/>
        <v>1</v>
      </c>
      <c r="AV132" s="395">
        <f t="shared" si="129"/>
        <v>59.32</v>
      </c>
      <c r="AW132" s="395">
        <f t="shared" si="130"/>
        <v>3855800</v>
      </c>
      <c r="AX132" s="394">
        <f t="shared" si="131"/>
        <v>0</v>
      </c>
      <c r="AY132" s="366">
        <f t="shared" si="132"/>
        <v>0</v>
      </c>
      <c r="AZ132" s="366">
        <f t="shared" si="133"/>
        <v>0</v>
      </c>
      <c r="BA132" s="394">
        <f t="shared" si="134"/>
        <v>0</v>
      </c>
      <c r="BB132" s="366">
        <f t="shared" si="177"/>
        <v>0</v>
      </c>
      <c r="BC132" s="366">
        <f t="shared" si="178"/>
        <v>0</v>
      </c>
      <c r="BD132" s="394">
        <f t="shared" si="175"/>
        <v>0</v>
      </c>
      <c r="BE132" s="366">
        <f t="shared" si="180"/>
        <v>0</v>
      </c>
      <c r="BF132" s="366">
        <f t="shared" si="181"/>
        <v>0</v>
      </c>
      <c r="BG132" s="394">
        <f t="shared" si="135"/>
        <v>0</v>
      </c>
      <c r="BH132" s="366">
        <f t="shared" si="182"/>
        <v>0</v>
      </c>
      <c r="BI132" s="366">
        <f t="shared" si="183"/>
        <v>0</v>
      </c>
      <c r="BJ132" s="394">
        <f t="shared" si="136"/>
        <v>0</v>
      </c>
      <c r="BK132" s="366">
        <f t="shared" si="137"/>
        <v>0</v>
      </c>
      <c r="BL132" s="366">
        <f t="shared" si="138"/>
        <v>0</v>
      </c>
      <c r="BM132" s="394">
        <f t="shared" si="139"/>
        <v>1</v>
      </c>
      <c r="BN132" s="366">
        <f t="shared" si="140"/>
        <v>59.32</v>
      </c>
      <c r="BO132" s="366">
        <f t="shared" si="141"/>
        <v>3855800</v>
      </c>
      <c r="BP132" s="394">
        <f t="shared" si="142"/>
        <v>0</v>
      </c>
      <c r="BQ132" s="366">
        <f t="shared" si="143"/>
        <v>0</v>
      </c>
      <c r="BR132" s="366">
        <f t="shared" si="144"/>
        <v>0</v>
      </c>
      <c r="BS132" s="394">
        <f t="shared" si="145"/>
        <v>0</v>
      </c>
      <c r="BT132" s="366">
        <f t="shared" si="146"/>
        <v>0</v>
      </c>
      <c r="BU132" s="366">
        <f t="shared" si="147"/>
        <v>0</v>
      </c>
      <c r="BV132" s="394">
        <f t="shared" si="148"/>
        <v>0</v>
      </c>
      <c r="BW132" s="366">
        <f t="shared" si="149"/>
        <v>0</v>
      </c>
      <c r="BX132" s="366">
        <f t="shared" si="150"/>
        <v>0</v>
      </c>
      <c r="BY132" s="394">
        <f t="shared" si="151"/>
        <v>0</v>
      </c>
      <c r="BZ132" s="366">
        <f t="shared" si="152"/>
        <v>0</v>
      </c>
      <c r="CA132" s="366">
        <f t="shared" si="153"/>
        <v>0</v>
      </c>
      <c r="CB132" s="394">
        <f t="shared" si="154"/>
        <v>0</v>
      </c>
      <c r="CC132" s="366">
        <f t="shared" si="155"/>
        <v>0</v>
      </c>
      <c r="CD132" s="366">
        <f t="shared" si="156"/>
        <v>0</v>
      </c>
      <c r="CE132" s="394">
        <f t="shared" si="157"/>
        <v>0</v>
      </c>
      <c r="CF132" s="366">
        <f t="shared" si="158"/>
        <v>0</v>
      </c>
      <c r="CG132" s="366">
        <f t="shared" si="159"/>
        <v>0</v>
      </c>
      <c r="CH132" s="394">
        <f t="shared" si="160"/>
        <v>1</v>
      </c>
      <c r="CI132" s="366">
        <f t="shared" si="161"/>
        <v>59.32</v>
      </c>
      <c r="CJ132" s="366">
        <f t="shared" si="162"/>
        <v>3855800</v>
      </c>
      <c r="CK132" s="394">
        <f t="shared" si="163"/>
        <v>0</v>
      </c>
      <c r="CL132" s="366">
        <f t="shared" si="164"/>
        <v>0</v>
      </c>
      <c r="CM132" s="366">
        <f t="shared" si="165"/>
        <v>0</v>
      </c>
      <c r="CN132" s="394">
        <f t="shared" si="166"/>
        <v>0</v>
      </c>
      <c r="CO132" s="366">
        <f t="shared" si="167"/>
        <v>0</v>
      </c>
      <c r="CP132" s="366">
        <f t="shared" si="168"/>
        <v>0</v>
      </c>
      <c r="CQ132" s="394">
        <f t="shared" si="169"/>
        <v>0</v>
      </c>
      <c r="CR132" s="366">
        <f t="shared" si="170"/>
        <v>0</v>
      </c>
      <c r="CS132" s="366">
        <f t="shared" si="171"/>
        <v>0</v>
      </c>
      <c r="CT132" s="394">
        <f t="shared" si="172"/>
        <v>0</v>
      </c>
      <c r="CU132" s="366">
        <f t="shared" si="173"/>
        <v>0</v>
      </c>
      <c r="CV132" s="366">
        <f t="shared" si="174"/>
        <v>0</v>
      </c>
      <c r="CW132" s="429"/>
      <c r="CX132" s="429"/>
      <c r="CY132" s="429"/>
      <c r="CZ132" s="429"/>
      <c r="DA132" s="429"/>
      <c r="DB132" s="429"/>
      <c r="DC132" s="429"/>
      <c r="DD132" s="429"/>
      <c r="DE132" s="429"/>
      <c r="DF132" s="429"/>
      <c r="DG132" s="429"/>
      <c r="DH132" s="429"/>
      <c r="DI132" s="429"/>
      <c r="DJ132" s="429"/>
      <c r="DK132" s="429"/>
      <c r="DL132" s="429"/>
      <c r="DM132" s="429"/>
      <c r="DN132" s="429"/>
      <c r="DO132" s="429"/>
      <c r="DP132" s="429"/>
      <c r="DQ132" s="429"/>
      <c r="DR132" s="429"/>
      <c r="DS132" s="429"/>
      <c r="DT132" s="429"/>
      <c r="DU132" s="429"/>
      <c r="DV132" s="429"/>
      <c r="DW132" s="429"/>
      <c r="DX132" s="429"/>
      <c r="DY132" s="429"/>
      <c r="DZ132" s="429"/>
      <c r="EA132" s="429"/>
      <c r="EB132" s="429"/>
      <c r="EC132" s="429"/>
      <c r="ED132" s="429"/>
      <c r="EE132" s="429"/>
      <c r="EF132" s="429"/>
      <c r="EG132" s="429"/>
      <c r="EH132" s="429"/>
      <c r="EI132" s="429"/>
      <c r="EJ132" s="429"/>
      <c r="EK132" s="429"/>
      <c r="EL132" s="429"/>
      <c r="EM132" s="429"/>
      <c r="EN132" s="429"/>
      <c r="EO132" s="429"/>
      <c r="EP132" s="429"/>
      <c r="EQ132" s="429"/>
      <c r="ER132" s="429"/>
      <c r="ES132" s="429"/>
      <c r="ET132" s="429"/>
      <c r="EU132" s="429"/>
    </row>
    <row r="133" spans="1:151" x14ac:dyDescent="0.3">
      <c r="A133" s="161">
        <v>8</v>
      </c>
      <c r="B133" s="162" t="s">
        <v>23</v>
      </c>
      <c r="C133" s="8" t="s">
        <v>186</v>
      </c>
      <c r="D133" s="8" t="s">
        <v>187</v>
      </c>
      <c r="E133" s="8" t="s">
        <v>102</v>
      </c>
      <c r="F133" s="47" t="s">
        <v>18</v>
      </c>
      <c r="G133" s="47" t="s">
        <v>18</v>
      </c>
      <c r="H133" s="64" t="s">
        <v>345</v>
      </c>
      <c r="I133" s="7">
        <v>2019</v>
      </c>
      <c r="J133" s="172" t="s">
        <v>84</v>
      </c>
      <c r="K133" s="96">
        <v>10</v>
      </c>
      <c r="L133" s="12" t="s">
        <v>375</v>
      </c>
      <c r="M133" s="173" t="s">
        <v>17</v>
      </c>
      <c r="N133" s="100">
        <v>59.32</v>
      </c>
      <c r="O133" s="99">
        <v>65000</v>
      </c>
      <c r="P133" s="359">
        <v>3855800</v>
      </c>
      <c r="Q133" s="394">
        <f t="shared" ref="Q133:Q181" si="198">IF(R133=0,0,1)</f>
        <v>0</v>
      </c>
      <c r="R133" s="395">
        <f t="shared" ref="R133:R181" si="199">IF(E133="устиновский",N133,0)</f>
        <v>0</v>
      </c>
      <c r="S133" s="395">
        <f t="shared" ref="S133:S181" si="200">IF(E133="устиновский",P133,0)</f>
        <v>0</v>
      </c>
      <c r="T133" s="394">
        <f t="shared" ref="T133:T181" si="201">IF(U133=0,0,1)</f>
        <v>1</v>
      </c>
      <c r="U133" s="395">
        <f t="shared" ref="U133:U181" si="202">IF(E133="октябрьский",N133,0)</f>
        <v>59.32</v>
      </c>
      <c r="V133" s="395">
        <f t="shared" ref="V133:V181" si="203">IF(E133="октябрьский",P133,0)</f>
        <v>3855800</v>
      </c>
      <c r="W133" s="394">
        <f t="shared" ref="W133:W181" si="204">IF(X133=0,0,1)</f>
        <v>0</v>
      </c>
      <c r="X133" s="396">
        <f t="shared" ref="X133:X181" si="205">IF(E133="индустриальный",N133,0)</f>
        <v>0</v>
      </c>
      <c r="Y133" s="396">
        <f t="shared" ref="Y133:Y181" si="206">IF(E133="индустриальный",P133,0)</f>
        <v>0</v>
      </c>
      <c r="Z133" s="394">
        <f t="shared" ref="Z133:Z181" si="207">IF(AA133=0,0,1)</f>
        <v>0</v>
      </c>
      <c r="AA133" s="396">
        <f t="shared" ref="AA133:AA181" si="208">IF(E133="первомайский",N133,0)</f>
        <v>0</v>
      </c>
      <c r="AB133" s="396">
        <f t="shared" ref="AB133:AB181" si="209">IF(E133="первомайский",P133,0)</f>
        <v>0</v>
      </c>
      <c r="AC133" s="394">
        <f t="shared" ref="AC133:AC181" si="210">IF(AD133=0,0,1)</f>
        <v>0</v>
      </c>
      <c r="AD133" s="396">
        <f t="shared" ref="AD133:AD181" si="211">IF(E133="ленинский",N133,0)</f>
        <v>0</v>
      </c>
      <c r="AE133" s="396">
        <f t="shared" ref="AE133:AE181" si="212">IF(E133="ленинский",P133,0)</f>
        <v>0</v>
      </c>
      <c r="AF133" s="389">
        <f t="shared" si="194"/>
        <v>59.32</v>
      </c>
      <c r="AG133" s="367">
        <f t="shared" si="195"/>
        <v>3855800</v>
      </c>
      <c r="AH133" s="367">
        <f t="shared" si="191"/>
        <v>1</v>
      </c>
      <c r="AI133" s="367">
        <f t="shared" si="196"/>
        <v>0</v>
      </c>
      <c r="AJ133" s="367">
        <f t="shared" si="197"/>
        <v>0</v>
      </c>
      <c r="AK133" s="372">
        <f t="shared" si="192"/>
        <v>0</v>
      </c>
      <c r="AL133" s="394">
        <f t="shared" ref="AL133:AL181" si="213">IF(AM133=0,0,1)</f>
        <v>0</v>
      </c>
      <c r="AM133" s="395">
        <f t="shared" ref="AM133:AM181" si="214">IF(L133="цоколь",N133,0)</f>
        <v>0</v>
      </c>
      <c r="AN133" s="395">
        <f t="shared" ref="AN133:AN181" si="215">IF(L133="цоколь",P133,0)</f>
        <v>0</v>
      </c>
      <c r="AO133" s="394">
        <f t="shared" ref="AO133:AO181" si="216">IF(AP133=0,0,1)</f>
        <v>1</v>
      </c>
      <c r="AP133" s="395">
        <f t="shared" ref="AP133:AP181" si="217">IF(L133="1 этаж",N133,0)</f>
        <v>59.32</v>
      </c>
      <c r="AQ133" s="395">
        <f t="shared" ref="AQ133:AQ181" si="218">IF(L133="1 этаж",P133,0)</f>
        <v>3855800</v>
      </c>
      <c r="AR133" s="394">
        <f t="shared" ref="AR133:AR181" si="219">IF(AS133=0,0,1)</f>
        <v>0</v>
      </c>
      <c r="AS133" s="366">
        <f t="shared" ref="AS133:AS181" si="220">IF(L133="2 этаж",N133,0)+IF(L133="3 этаж",N133,0)</f>
        <v>0</v>
      </c>
      <c r="AT133" s="366">
        <f t="shared" ref="AT133:AT181" si="221">IF(L133="2 этаж",P133,0)+IF(L133="3 этаж",P133,0)</f>
        <v>0</v>
      </c>
      <c r="AU133" s="394">
        <f t="shared" ref="AU133:AU181" si="222">IF(AV133=0,0,1)</f>
        <v>1</v>
      </c>
      <c r="AV133" s="395">
        <f t="shared" ref="AV133:AV181" si="223">IF(M133="1 линия",N133,0)</f>
        <v>59.32</v>
      </c>
      <c r="AW133" s="395">
        <f t="shared" ref="AW133:AW181" si="224">IF(M133="1 линия",P133,0)</f>
        <v>3855800</v>
      </c>
      <c r="AX133" s="394">
        <f t="shared" ref="AX133:AX181" si="225">IF(AY133=0,0,1)</f>
        <v>0</v>
      </c>
      <c r="AY133" s="366">
        <f t="shared" ref="AY133:AY181" si="226">IF(M133="внутри квартала",N133,0)</f>
        <v>0</v>
      </c>
      <c r="AZ133" s="366">
        <f t="shared" ref="AZ133:AZ181" si="227">IF(M133="внутри квартала",P133,0)</f>
        <v>0</v>
      </c>
      <c r="BA133" s="394">
        <f t="shared" ref="BA133:BA181" si="228">IF(BB133=0,0,1)</f>
        <v>0</v>
      </c>
      <c r="BB133" s="366">
        <f t="shared" si="177"/>
        <v>0</v>
      </c>
      <c r="BC133" s="366">
        <f t="shared" si="178"/>
        <v>0</v>
      </c>
      <c r="BD133" s="394">
        <f t="shared" si="175"/>
        <v>0</v>
      </c>
      <c r="BE133" s="366">
        <f t="shared" si="180"/>
        <v>0</v>
      </c>
      <c r="BF133" s="366">
        <f t="shared" si="181"/>
        <v>0</v>
      </c>
      <c r="BG133" s="394">
        <f t="shared" ref="BG133:BG181" si="229">IF(BH133=0,0,1)</f>
        <v>0</v>
      </c>
      <c r="BH133" s="366">
        <f t="shared" si="182"/>
        <v>0</v>
      </c>
      <c r="BI133" s="366">
        <f t="shared" si="183"/>
        <v>0</v>
      </c>
      <c r="BJ133" s="394">
        <f t="shared" ref="BJ133:BJ181" si="230">IF(BK133=0,0,1)</f>
        <v>0</v>
      </c>
      <c r="BK133" s="366">
        <f t="shared" ref="BK133:BK181" si="231">IF(F133="металлург",N133,0)</f>
        <v>0</v>
      </c>
      <c r="BL133" s="366">
        <f t="shared" ref="BL133:BL181" si="232">IF(F133="металлург",P133,0)</f>
        <v>0</v>
      </c>
      <c r="BM133" s="394">
        <f t="shared" ref="BM133:BM181" si="233">IF(BN133=0,0,1)</f>
        <v>1</v>
      </c>
      <c r="BN133" s="366">
        <f t="shared" ref="BN133:BN181" si="234">IF(F133="центр",N133,0)</f>
        <v>59.32</v>
      </c>
      <c r="BO133" s="366">
        <f t="shared" ref="BO133:BO181" si="235">IF(F133="центр",P133,0)</f>
        <v>3855800</v>
      </c>
      <c r="BP133" s="394">
        <f t="shared" ref="BP133:BP181" si="236">IF(BQ133=0,0,1)</f>
        <v>0</v>
      </c>
      <c r="BQ133" s="366">
        <f t="shared" ref="BQ133:BQ181" si="237">IF(F133="пеньки",N133,0)</f>
        <v>0</v>
      </c>
      <c r="BR133" s="366">
        <f t="shared" ref="BR133:BR181" si="238">IF(F133="пеньки",P133,0)</f>
        <v>0</v>
      </c>
      <c r="BS133" s="394">
        <f t="shared" ref="BS133:BS181" si="239">IF(BT133=0,0,1)</f>
        <v>0</v>
      </c>
      <c r="BT133" s="366">
        <f t="shared" ref="BT133:BT181" si="240">IF(F133="вост поселок",N133,0)</f>
        <v>0</v>
      </c>
      <c r="BU133" s="366">
        <f t="shared" ref="BU133:BU181" si="241">IF(F133="вост поселок",P133,0)</f>
        <v>0</v>
      </c>
      <c r="BV133" s="394">
        <f t="shared" ref="BV133:BV181" si="242">IF(BW133=0,0,1)</f>
        <v>0</v>
      </c>
      <c r="BW133" s="366">
        <f t="shared" ref="BW133:BW181" si="243">IF(F133="культбаза",N133,0)</f>
        <v>0</v>
      </c>
      <c r="BX133" s="366">
        <f t="shared" ref="BX133:BX181" si="244">IF(F133="культбаза",P133,0)</f>
        <v>0</v>
      </c>
      <c r="BY133" s="394">
        <f t="shared" ref="BY133:BY181" si="245">IF(BZ133=0,0,1)</f>
        <v>0</v>
      </c>
      <c r="BZ133" s="366">
        <f t="shared" ref="BZ133:BZ181" si="246">IF(F133="и закирова",N133,0)</f>
        <v>0</v>
      </c>
      <c r="CA133" s="366">
        <f t="shared" ref="CA133:CA181" si="247">IF(F133="и закирова",P133,0)</f>
        <v>0</v>
      </c>
      <c r="CB133" s="394">
        <f t="shared" ref="CB133:CB181" si="248">IF(CC133=0,0,1)</f>
        <v>0</v>
      </c>
      <c r="CC133" s="366">
        <f t="shared" ref="CC133:CC181" si="249">IF(F133="строитель",N133,0)</f>
        <v>0</v>
      </c>
      <c r="CD133" s="366">
        <f t="shared" ref="CD133:CD181" si="250">IF(F133="строитель",P133,0)</f>
        <v>0</v>
      </c>
      <c r="CE133" s="394">
        <f t="shared" ref="CE133:CE181" si="251">IF(CF133=0,0,1)</f>
        <v>0</v>
      </c>
      <c r="CF133" s="366">
        <f t="shared" ref="CF133:CF181" si="252">IF(I133="сдан",N133,0)</f>
        <v>0</v>
      </c>
      <c r="CG133" s="366">
        <f t="shared" ref="CG133:CG181" si="253">IF(I133="сдан",P133,0)</f>
        <v>0</v>
      </c>
      <c r="CH133" s="394">
        <f t="shared" ref="CH133:CH181" si="254">IF(CI133=0,0,1)</f>
        <v>1</v>
      </c>
      <c r="CI133" s="366">
        <f t="shared" ref="CI133:CI181" si="255">IF(I133=2019,N133,0)</f>
        <v>59.32</v>
      </c>
      <c r="CJ133" s="366">
        <f t="shared" ref="CJ133:CJ181" si="256">IF(I133=2019,P133,0)</f>
        <v>3855800</v>
      </c>
      <c r="CK133" s="394">
        <f t="shared" ref="CK133:CK181" si="257">IF(CL133=0,0,1)</f>
        <v>0</v>
      </c>
      <c r="CL133" s="366">
        <f t="shared" ref="CL133:CL181" si="258">IF(I133=2020,N133,0)</f>
        <v>0</v>
      </c>
      <c r="CM133" s="366">
        <f t="shared" ref="CM133:CM181" si="259">IF(I133=2020,P133,0)</f>
        <v>0</v>
      </c>
      <c r="CN133" s="394">
        <f t="shared" ref="CN133:CN181" si="260">IF(CO133=0,0,1)</f>
        <v>0</v>
      </c>
      <c r="CO133" s="366">
        <f t="shared" ref="CO133:CO181" si="261">IF(I133=2021,N133,0)</f>
        <v>0</v>
      </c>
      <c r="CP133" s="366">
        <f t="shared" ref="CP133:CP181" si="262">IF(I133=2021,P133,0)</f>
        <v>0</v>
      </c>
      <c r="CQ133" s="394">
        <f t="shared" ref="CQ133:CQ181" si="263">IF(CR133=0,0,1)</f>
        <v>0</v>
      </c>
      <c r="CR133" s="366">
        <f t="shared" ref="CR133:CR181" si="264">IF(I133=2022,N133,0)</f>
        <v>0</v>
      </c>
      <c r="CS133" s="366">
        <f t="shared" ref="CS133:CS181" si="265">IF(I133=2022,P133,0)</f>
        <v>0</v>
      </c>
      <c r="CT133" s="394">
        <f t="shared" ref="CT133:CT181" si="266">IF(CU133=0,0,1)</f>
        <v>0</v>
      </c>
      <c r="CU133" s="366">
        <f t="shared" ref="CU133:CU181" si="267">IF(I133=2023,N133,0)</f>
        <v>0</v>
      </c>
      <c r="CV133" s="366">
        <f t="shared" ref="CV133:CV181" si="268">IF(I133=2023,P133,0)</f>
        <v>0</v>
      </c>
      <c r="CW133" s="429"/>
      <c r="CX133" s="429"/>
      <c r="CY133" s="429"/>
      <c r="CZ133" s="429"/>
      <c r="DA133" s="429"/>
      <c r="DB133" s="429"/>
      <c r="DC133" s="429"/>
      <c r="DD133" s="429"/>
      <c r="DE133" s="429"/>
      <c r="DF133" s="429"/>
      <c r="DG133" s="429"/>
      <c r="DH133" s="429"/>
      <c r="DI133" s="429"/>
      <c r="DJ133" s="429"/>
      <c r="DK133" s="429"/>
      <c r="DL133" s="429"/>
      <c r="DM133" s="429"/>
      <c r="DN133" s="429"/>
      <c r="DO133" s="429"/>
      <c r="DP133" s="429"/>
      <c r="DQ133" s="429"/>
      <c r="DR133" s="429"/>
      <c r="DS133" s="429"/>
      <c r="DT133" s="429"/>
      <c r="DU133" s="429"/>
      <c r="DV133" s="429"/>
      <c r="DW133" s="429"/>
      <c r="DX133" s="429"/>
      <c r="DY133" s="429"/>
      <c r="DZ133" s="429"/>
      <c r="EA133" s="429"/>
      <c r="EB133" s="429"/>
      <c r="EC133" s="429"/>
      <c r="ED133" s="429"/>
      <c r="EE133" s="429"/>
      <c r="EF133" s="429"/>
      <c r="EG133" s="429"/>
      <c r="EH133" s="429"/>
      <c r="EI133" s="429"/>
      <c r="EJ133" s="429"/>
      <c r="EK133" s="429"/>
      <c r="EL133" s="429"/>
      <c r="EM133" s="429"/>
      <c r="EN133" s="429"/>
      <c r="EO133" s="429"/>
      <c r="EP133" s="429"/>
      <c r="EQ133" s="429"/>
      <c r="ER133" s="429"/>
      <c r="ES133" s="429"/>
      <c r="ET133" s="429"/>
      <c r="EU133" s="429"/>
    </row>
    <row r="134" spans="1:151" x14ac:dyDescent="0.3">
      <c r="A134" s="161">
        <v>9</v>
      </c>
      <c r="B134" s="162" t="s">
        <v>23</v>
      </c>
      <c r="C134" s="8" t="s">
        <v>186</v>
      </c>
      <c r="D134" s="8" t="s">
        <v>187</v>
      </c>
      <c r="E134" s="8" t="s">
        <v>102</v>
      </c>
      <c r="F134" s="47" t="s">
        <v>18</v>
      </c>
      <c r="G134" s="47" t="s">
        <v>18</v>
      </c>
      <c r="H134" s="64" t="s">
        <v>345</v>
      </c>
      <c r="I134" s="7">
        <v>2019</v>
      </c>
      <c r="J134" s="172" t="s">
        <v>84</v>
      </c>
      <c r="K134" s="103">
        <v>11</v>
      </c>
      <c r="L134" s="12" t="s">
        <v>375</v>
      </c>
      <c r="M134" s="178" t="s">
        <v>17</v>
      </c>
      <c r="N134" s="104">
        <v>115.79</v>
      </c>
      <c r="O134" s="105">
        <v>65000</v>
      </c>
      <c r="P134" s="360">
        <v>7526350</v>
      </c>
      <c r="Q134" s="394">
        <f t="shared" si="198"/>
        <v>0</v>
      </c>
      <c r="R134" s="395">
        <f t="shared" si="199"/>
        <v>0</v>
      </c>
      <c r="S134" s="395">
        <f t="shared" si="200"/>
        <v>0</v>
      </c>
      <c r="T134" s="394">
        <f t="shared" si="201"/>
        <v>1</v>
      </c>
      <c r="U134" s="395">
        <f t="shared" si="202"/>
        <v>115.79</v>
      </c>
      <c r="V134" s="395">
        <f t="shared" si="203"/>
        <v>7526350</v>
      </c>
      <c r="W134" s="394">
        <f t="shared" si="204"/>
        <v>0</v>
      </c>
      <c r="X134" s="396">
        <f t="shared" si="205"/>
        <v>0</v>
      </c>
      <c r="Y134" s="396">
        <f t="shared" si="206"/>
        <v>0</v>
      </c>
      <c r="Z134" s="394">
        <f t="shared" si="207"/>
        <v>0</v>
      </c>
      <c r="AA134" s="396">
        <f t="shared" si="208"/>
        <v>0</v>
      </c>
      <c r="AB134" s="396">
        <f t="shared" si="209"/>
        <v>0</v>
      </c>
      <c r="AC134" s="394">
        <f t="shared" si="210"/>
        <v>0</v>
      </c>
      <c r="AD134" s="396">
        <f t="shared" si="211"/>
        <v>0</v>
      </c>
      <c r="AE134" s="396">
        <f t="shared" si="212"/>
        <v>0</v>
      </c>
      <c r="AF134" s="389">
        <f t="shared" si="194"/>
        <v>115.79</v>
      </c>
      <c r="AG134" s="367">
        <f t="shared" si="195"/>
        <v>7526350</v>
      </c>
      <c r="AH134" s="367">
        <f t="shared" si="191"/>
        <v>1</v>
      </c>
      <c r="AI134" s="367">
        <f t="shared" si="196"/>
        <v>0</v>
      </c>
      <c r="AJ134" s="367">
        <f t="shared" si="197"/>
        <v>0</v>
      </c>
      <c r="AK134" s="372">
        <f t="shared" si="192"/>
        <v>0</v>
      </c>
      <c r="AL134" s="394">
        <f t="shared" si="213"/>
        <v>0</v>
      </c>
      <c r="AM134" s="395">
        <f t="shared" si="214"/>
        <v>0</v>
      </c>
      <c r="AN134" s="395">
        <f t="shared" si="215"/>
        <v>0</v>
      </c>
      <c r="AO134" s="394">
        <f t="shared" si="216"/>
        <v>1</v>
      </c>
      <c r="AP134" s="395">
        <f t="shared" si="217"/>
        <v>115.79</v>
      </c>
      <c r="AQ134" s="395">
        <f t="shared" si="218"/>
        <v>7526350</v>
      </c>
      <c r="AR134" s="394">
        <f t="shared" si="219"/>
        <v>0</v>
      </c>
      <c r="AS134" s="366">
        <f t="shared" si="220"/>
        <v>0</v>
      </c>
      <c r="AT134" s="366">
        <f t="shared" si="221"/>
        <v>0</v>
      </c>
      <c r="AU134" s="394">
        <f t="shared" si="222"/>
        <v>1</v>
      </c>
      <c r="AV134" s="395">
        <f t="shared" si="223"/>
        <v>115.79</v>
      </c>
      <c r="AW134" s="395">
        <f t="shared" si="224"/>
        <v>7526350</v>
      </c>
      <c r="AX134" s="394">
        <f t="shared" si="225"/>
        <v>0</v>
      </c>
      <c r="AY134" s="366">
        <f t="shared" si="226"/>
        <v>0</v>
      </c>
      <c r="AZ134" s="366">
        <f t="shared" si="227"/>
        <v>0</v>
      </c>
      <c r="BA134" s="394">
        <f t="shared" si="228"/>
        <v>0</v>
      </c>
      <c r="BB134" s="366">
        <f t="shared" si="177"/>
        <v>0</v>
      </c>
      <c r="BC134" s="366">
        <f t="shared" si="178"/>
        <v>0</v>
      </c>
      <c r="BD134" s="394">
        <f t="shared" ref="BD134:BD181" si="269">IF(BE134=0,0,1)</f>
        <v>0</v>
      </c>
      <c r="BE134" s="366">
        <f t="shared" si="180"/>
        <v>0</v>
      </c>
      <c r="BF134" s="366">
        <f t="shared" si="181"/>
        <v>0</v>
      </c>
      <c r="BG134" s="394">
        <f t="shared" si="229"/>
        <v>0</v>
      </c>
      <c r="BH134" s="366">
        <f t="shared" si="182"/>
        <v>0</v>
      </c>
      <c r="BI134" s="366">
        <f t="shared" si="183"/>
        <v>0</v>
      </c>
      <c r="BJ134" s="394">
        <f t="shared" si="230"/>
        <v>0</v>
      </c>
      <c r="BK134" s="366">
        <f t="shared" si="231"/>
        <v>0</v>
      </c>
      <c r="BL134" s="366">
        <f t="shared" si="232"/>
        <v>0</v>
      </c>
      <c r="BM134" s="394">
        <f t="shared" si="233"/>
        <v>1</v>
      </c>
      <c r="BN134" s="366">
        <f t="shared" si="234"/>
        <v>115.79</v>
      </c>
      <c r="BO134" s="366">
        <f t="shared" si="235"/>
        <v>7526350</v>
      </c>
      <c r="BP134" s="394">
        <f t="shared" si="236"/>
        <v>0</v>
      </c>
      <c r="BQ134" s="366">
        <f t="shared" si="237"/>
        <v>0</v>
      </c>
      <c r="BR134" s="366">
        <f t="shared" si="238"/>
        <v>0</v>
      </c>
      <c r="BS134" s="394">
        <f t="shared" si="239"/>
        <v>0</v>
      </c>
      <c r="BT134" s="366">
        <f t="shared" si="240"/>
        <v>0</v>
      </c>
      <c r="BU134" s="366">
        <f t="shared" si="241"/>
        <v>0</v>
      </c>
      <c r="BV134" s="394">
        <f t="shared" si="242"/>
        <v>0</v>
      </c>
      <c r="BW134" s="366">
        <f t="shared" si="243"/>
        <v>0</v>
      </c>
      <c r="BX134" s="366">
        <f t="shared" si="244"/>
        <v>0</v>
      </c>
      <c r="BY134" s="394">
        <f t="shared" si="245"/>
        <v>0</v>
      </c>
      <c r="BZ134" s="366">
        <f t="shared" si="246"/>
        <v>0</v>
      </c>
      <c r="CA134" s="366">
        <f t="shared" si="247"/>
        <v>0</v>
      </c>
      <c r="CB134" s="394">
        <f t="shared" si="248"/>
        <v>0</v>
      </c>
      <c r="CC134" s="366">
        <f t="shared" si="249"/>
        <v>0</v>
      </c>
      <c r="CD134" s="366">
        <f t="shared" si="250"/>
        <v>0</v>
      </c>
      <c r="CE134" s="394">
        <f t="shared" si="251"/>
        <v>0</v>
      </c>
      <c r="CF134" s="366">
        <f t="shared" si="252"/>
        <v>0</v>
      </c>
      <c r="CG134" s="366">
        <f t="shared" si="253"/>
        <v>0</v>
      </c>
      <c r="CH134" s="394">
        <f t="shared" si="254"/>
        <v>1</v>
      </c>
      <c r="CI134" s="366">
        <f t="shared" si="255"/>
        <v>115.79</v>
      </c>
      <c r="CJ134" s="366">
        <f t="shared" si="256"/>
        <v>7526350</v>
      </c>
      <c r="CK134" s="394">
        <f t="shared" si="257"/>
        <v>0</v>
      </c>
      <c r="CL134" s="366">
        <f t="shared" si="258"/>
        <v>0</v>
      </c>
      <c r="CM134" s="366">
        <f t="shared" si="259"/>
        <v>0</v>
      </c>
      <c r="CN134" s="394">
        <f t="shared" si="260"/>
        <v>0</v>
      </c>
      <c r="CO134" s="366">
        <f t="shared" si="261"/>
        <v>0</v>
      </c>
      <c r="CP134" s="366">
        <f t="shared" si="262"/>
        <v>0</v>
      </c>
      <c r="CQ134" s="394">
        <f t="shared" si="263"/>
        <v>0</v>
      </c>
      <c r="CR134" s="366">
        <f t="shared" si="264"/>
        <v>0</v>
      </c>
      <c r="CS134" s="366">
        <f t="shared" si="265"/>
        <v>0</v>
      </c>
      <c r="CT134" s="394">
        <f t="shared" si="266"/>
        <v>0</v>
      </c>
      <c r="CU134" s="366">
        <f t="shared" si="267"/>
        <v>0</v>
      </c>
      <c r="CV134" s="366">
        <f t="shared" si="268"/>
        <v>0</v>
      </c>
      <c r="CW134" s="429"/>
      <c r="CX134" s="429"/>
      <c r="CY134" s="429"/>
      <c r="CZ134" s="429"/>
      <c r="DA134" s="429"/>
      <c r="DB134" s="429"/>
      <c r="DC134" s="429"/>
      <c r="DD134" s="429"/>
      <c r="DE134" s="429"/>
      <c r="DF134" s="429"/>
      <c r="DG134" s="429"/>
      <c r="DH134" s="429"/>
      <c r="DI134" s="429"/>
      <c r="DJ134" s="429"/>
      <c r="DK134" s="429"/>
      <c r="DL134" s="429"/>
      <c r="DM134" s="429"/>
      <c r="DN134" s="429"/>
      <c r="DO134" s="429"/>
      <c r="DP134" s="429"/>
      <c r="DQ134" s="429"/>
      <c r="DR134" s="429"/>
      <c r="DS134" s="429"/>
      <c r="DT134" s="429"/>
      <c r="DU134" s="429"/>
      <c r="DV134" s="429"/>
      <c r="DW134" s="429"/>
      <c r="DX134" s="429"/>
      <c r="DY134" s="429"/>
      <c r="DZ134" s="429"/>
      <c r="EA134" s="429"/>
      <c r="EB134" s="429"/>
      <c r="EC134" s="429"/>
      <c r="ED134" s="429"/>
      <c r="EE134" s="429"/>
      <c r="EF134" s="429"/>
      <c r="EG134" s="429"/>
      <c r="EH134" s="429"/>
      <c r="EI134" s="429"/>
      <c r="EJ134" s="429"/>
      <c r="EK134" s="429"/>
      <c r="EL134" s="429"/>
      <c r="EM134" s="429"/>
      <c r="EN134" s="429"/>
      <c r="EO134" s="429"/>
      <c r="EP134" s="429"/>
      <c r="EQ134" s="429"/>
      <c r="ER134" s="429"/>
      <c r="ES134" s="429"/>
      <c r="ET134" s="429"/>
      <c r="EU134" s="429"/>
    </row>
    <row r="135" spans="1:151" x14ac:dyDescent="0.3">
      <c r="A135" s="161">
        <v>10</v>
      </c>
      <c r="B135" s="162" t="s">
        <v>23</v>
      </c>
      <c r="C135" s="8" t="s">
        <v>189</v>
      </c>
      <c r="D135" s="8" t="s">
        <v>187</v>
      </c>
      <c r="E135" s="8" t="s">
        <v>102</v>
      </c>
      <c r="F135" s="47" t="s">
        <v>18</v>
      </c>
      <c r="G135" s="47" t="s">
        <v>18</v>
      </c>
      <c r="H135" s="64" t="s">
        <v>346</v>
      </c>
      <c r="I135" s="7">
        <v>2021</v>
      </c>
      <c r="J135" s="78" t="s">
        <v>82</v>
      </c>
      <c r="K135" s="111">
        <v>2</v>
      </c>
      <c r="L135" s="12" t="s">
        <v>375</v>
      </c>
      <c r="M135" s="179" t="s">
        <v>17</v>
      </c>
      <c r="N135" s="106">
        <v>83.88</v>
      </c>
      <c r="O135" s="108">
        <v>110038.15</v>
      </c>
      <c r="P135" s="361">
        <v>9230000</v>
      </c>
      <c r="Q135" s="394">
        <f t="shared" si="198"/>
        <v>0</v>
      </c>
      <c r="R135" s="395">
        <f t="shared" si="199"/>
        <v>0</v>
      </c>
      <c r="S135" s="395">
        <f t="shared" si="200"/>
        <v>0</v>
      </c>
      <c r="T135" s="394">
        <f t="shared" si="201"/>
        <v>1</v>
      </c>
      <c r="U135" s="395">
        <f t="shared" si="202"/>
        <v>83.88</v>
      </c>
      <c r="V135" s="395">
        <f t="shared" si="203"/>
        <v>9230000</v>
      </c>
      <c r="W135" s="394">
        <f t="shared" si="204"/>
        <v>0</v>
      </c>
      <c r="X135" s="396">
        <f t="shared" si="205"/>
        <v>0</v>
      </c>
      <c r="Y135" s="396">
        <f t="shared" si="206"/>
        <v>0</v>
      </c>
      <c r="Z135" s="394">
        <f t="shared" si="207"/>
        <v>0</v>
      </c>
      <c r="AA135" s="396">
        <f t="shared" si="208"/>
        <v>0</v>
      </c>
      <c r="AB135" s="396">
        <f t="shared" si="209"/>
        <v>0</v>
      </c>
      <c r="AC135" s="394">
        <f t="shared" si="210"/>
        <v>0</v>
      </c>
      <c r="AD135" s="396">
        <f t="shared" si="211"/>
        <v>0</v>
      </c>
      <c r="AE135" s="396">
        <f t="shared" si="212"/>
        <v>0</v>
      </c>
      <c r="AF135" s="389">
        <f t="shared" si="194"/>
        <v>83.88</v>
      </c>
      <c r="AG135" s="367">
        <f t="shared" si="195"/>
        <v>9230000</v>
      </c>
      <c r="AH135" s="367">
        <f t="shared" si="191"/>
        <v>1</v>
      </c>
      <c r="AI135" s="367">
        <f t="shared" si="196"/>
        <v>0</v>
      </c>
      <c r="AJ135" s="367">
        <f t="shared" si="197"/>
        <v>0</v>
      </c>
      <c r="AK135" s="372">
        <f t="shared" si="192"/>
        <v>0</v>
      </c>
      <c r="AL135" s="394">
        <f t="shared" si="213"/>
        <v>0</v>
      </c>
      <c r="AM135" s="395">
        <f t="shared" si="214"/>
        <v>0</v>
      </c>
      <c r="AN135" s="395">
        <f t="shared" si="215"/>
        <v>0</v>
      </c>
      <c r="AO135" s="394">
        <f t="shared" si="216"/>
        <v>1</v>
      </c>
      <c r="AP135" s="395">
        <f t="shared" si="217"/>
        <v>83.88</v>
      </c>
      <c r="AQ135" s="395">
        <f t="shared" si="218"/>
        <v>9230000</v>
      </c>
      <c r="AR135" s="394">
        <f t="shared" si="219"/>
        <v>0</v>
      </c>
      <c r="AS135" s="366">
        <f t="shared" si="220"/>
        <v>0</v>
      </c>
      <c r="AT135" s="366">
        <f t="shared" si="221"/>
        <v>0</v>
      </c>
      <c r="AU135" s="394">
        <f t="shared" si="222"/>
        <v>1</v>
      </c>
      <c r="AV135" s="395">
        <f t="shared" si="223"/>
        <v>83.88</v>
      </c>
      <c r="AW135" s="395">
        <f t="shared" si="224"/>
        <v>9230000</v>
      </c>
      <c r="AX135" s="394">
        <f t="shared" si="225"/>
        <v>0</v>
      </c>
      <c r="AY135" s="366">
        <f t="shared" si="226"/>
        <v>0</v>
      </c>
      <c r="AZ135" s="366">
        <f t="shared" si="227"/>
        <v>0</v>
      </c>
      <c r="BA135" s="394">
        <f t="shared" si="228"/>
        <v>0</v>
      </c>
      <c r="BB135" s="366">
        <f t="shared" ref="BB135:BB181" si="270">IF(F135="соцгород",N135,0)</f>
        <v>0</v>
      </c>
      <c r="BC135" s="366">
        <f t="shared" ref="BC135:BC181" si="271">IF(F135="соцгород",P135,0)</f>
        <v>0</v>
      </c>
      <c r="BD135" s="394">
        <f t="shared" si="269"/>
        <v>0</v>
      </c>
      <c r="BE135" s="366">
        <f t="shared" si="180"/>
        <v>0</v>
      </c>
      <c r="BF135" s="366">
        <f t="shared" si="181"/>
        <v>0</v>
      </c>
      <c r="BG135" s="394">
        <f t="shared" si="229"/>
        <v>0</v>
      </c>
      <c r="BH135" s="366">
        <f t="shared" si="182"/>
        <v>0</v>
      </c>
      <c r="BI135" s="366">
        <f t="shared" si="183"/>
        <v>0</v>
      </c>
      <c r="BJ135" s="394">
        <f t="shared" si="230"/>
        <v>0</v>
      </c>
      <c r="BK135" s="366">
        <f t="shared" si="231"/>
        <v>0</v>
      </c>
      <c r="BL135" s="366">
        <f t="shared" si="232"/>
        <v>0</v>
      </c>
      <c r="BM135" s="394">
        <f t="shared" si="233"/>
        <v>1</v>
      </c>
      <c r="BN135" s="366">
        <f t="shared" si="234"/>
        <v>83.88</v>
      </c>
      <c r="BO135" s="366">
        <f t="shared" si="235"/>
        <v>9230000</v>
      </c>
      <c r="BP135" s="394">
        <f t="shared" si="236"/>
        <v>0</v>
      </c>
      <c r="BQ135" s="366">
        <f t="shared" si="237"/>
        <v>0</v>
      </c>
      <c r="BR135" s="366">
        <f t="shared" si="238"/>
        <v>0</v>
      </c>
      <c r="BS135" s="394">
        <f t="shared" si="239"/>
        <v>0</v>
      </c>
      <c r="BT135" s="366">
        <f t="shared" si="240"/>
        <v>0</v>
      </c>
      <c r="BU135" s="366">
        <f t="shared" si="241"/>
        <v>0</v>
      </c>
      <c r="BV135" s="394">
        <f t="shared" si="242"/>
        <v>0</v>
      </c>
      <c r="BW135" s="366">
        <f t="shared" si="243"/>
        <v>0</v>
      </c>
      <c r="BX135" s="366">
        <f t="shared" si="244"/>
        <v>0</v>
      </c>
      <c r="BY135" s="394">
        <f t="shared" si="245"/>
        <v>0</v>
      </c>
      <c r="BZ135" s="366">
        <f t="shared" si="246"/>
        <v>0</v>
      </c>
      <c r="CA135" s="366">
        <f t="shared" si="247"/>
        <v>0</v>
      </c>
      <c r="CB135" s="394">
        <f t="shared" si="248"/>
        <v>0</v>
      </c>
      <c r="CC135" s="366">
        <f t="shared" si="249"/>
        <v>0</v>
      </c>
      <c r="CD135" s="366">
        <f t="shared" si="250"/>
        <v>0</v>
      </c>
      <c r="CE135" s="394">
        <f t="shared" si="251"/>
        <v>0</v>
      </c>
      <c r="CF135" s="366">
        <f t="shared" si="252"/>
        <v>0</v>
      </c>
      <c r="CG135" s="366">
        <f t="shared" si="253"/>
        <v>0</v>
      </c>
      <c r="CH135" s="394">
        <f t="shared" si="254"/>
        <v>0</v>
      </c>
      <c r="CI135" s="366">
        <f t="shared" si="255"/>
        <v>0</v>
      </c>
      <c r="CJ135" s="366">
        <f t="shared" si="256"/>
        <v>0</v>
      </c>
      <c r="CK135" s="394">
        <f t="shared" si="257"/>
        <v>0</v>
      </c>
      <c r="CL135" s="366">
        <f t="shared" si="258"/>
        <v>0</v>
      </c>
      <c r="CM135" s="366">
        <f t="shared" si="259"/>
        <v>0</v>
      </c>
      <c r="CN135" s="394">
        <f t="shared" si="260"/>
        <v>1</v>
      </c>
      <c r="CO135" s="366">
        <f t="shared" si="261"/>
        <v>83.88</v>
      </c>
      <c r="CP135" s="366">
        <f t="shared" si="262"/>
        <v>9230000</v>
      </c>
      <c r="CQ135" s="394">
        <f t="shared" si="263"/>
        <v>0</v>
      </c>
      <c r="CR135" s="366">
        <f t="shared" si="264"/>
        <v>0</v>
      </c>
      <c r="CS135" s="366">
        <f t="shared" si="265"/>
        <v>0</v>
      </c>
      <c r="CT135" s="394">
        <f t="shared" si="266"/>
        <v>0</v>
      </c>
      <c r="CU135" s="366">
        <f t="shared" si="267"/>
        <v>0</v>
      </c>
      <c r="CV135" s="366">
        <f t="shared" si="268"/>
        <v>0</v>
      </c>
      <c r="CW135" s="429"/>
      <c r="CX135" s="429"/>
      <c r="CY135" s="429"/>
      <c r="CZ135" s="429"/>
      <c r="DA135" s="429"/>
      <c r="DB135" s="429"/>
      <c r="DC135" s="429"/>
      <c r="DD135" s="429"/>
      <c r="DE135" s="429"/>
      <c r="DF135" s="429"/>
      <c r="DG135" s="429"/>
      <c r="DH135" s="429"/>
      <c r="DI135" s="429"/>
      <c r="DJ135" s="429"/>
      <c r="DK135" s="429"/>
      <c r="DL135" s="429"/>
      <c r="DM135" s="429"/>
      <c r="DN135" s="429"/>
      <c r="DO135" s="429"/>
      <c r="DP135" s="429"/>
      <c r="DQ135" s="429"/>
      <c r="DR135" s="429"/>
      <c r="DS135" s="429"/>
      <c r="DT135" s="429"/>
      <c r="DU135" s="429"/>
      <c r="DV135" s="429"/>
      <c r="DW135" s="429"/>
      <c r="DX135" s="429"/>
      <c r="DY135" s="429"/>
      <c r="DZ135" s="429"/>
      <c r="EA135" s="429"/>
      <c r="EB135" s="429"/>
      <c r="EC135" s="429"/>
      <c r="ED135" s="429"/>
      <c r="EE135" s="429"/>
      <c r="EF135" s="429"/>
      <c r="EG135" s="429"/>
      <c r="EH135" s="429"/>
      <c r="EI135" s="429"/>
      <c r="EJ135" s="429"/>
      <c r="EK135" s="429"/>
      <c r="EL135" s="429"/>
      <c r="EM135" s="429"/>
      <c r="EN135" s="429"/>
      <c r="EO135" s="429"/>
      <c r="EP135" s="429"/>
      <c r="EQ135" s="429"/>
      <c r="ER135" s="429"/>
      <c r="ES135" s="429"/>
      <c r="ET135" s="429"/>
      <c r="EU135" s="429"/>
    </row>
    <row r="136" spans="1:151" x14ac:dyDescent="0.3">
      <c r="A136" s="161">
        <v>11</v>
      </c>
      <c r="B136" s="162" t="s">
        <v>23</v>
      </c>
      <c r="C136" s="8" t="s">
        <v>189</v>
      </c>
      <c r="D136" s="8" t="s">
        <v>187</v>
      </c>
      <c r="E136" s="8" t="s">
        <v>102</v>
      </c>
      <c r="F136" s="47" t="s">
        <v>18</v>
      </c>
      <c r="G136" s="47" t="s">
        <v>18</v>
      </c>
      <c r="H136" s="64" t="s">
        <v>346</v>
      </c>
      <c r="I136" s="7">
        <v>2021</v>
      </c>
      <c r="J136" s="6" t="s">
        <v>83</v>
      </c>
      <c r="K136" s="111">
        <v>6</v>
      </c>
      <c r="L136" s="12" t="s">
        <v>375</v>
      </c>
      <c r="M136" s="179" t="s">
        <v>17</v>
      </c>
      <c r="N136" s="106">
        <v>212.99</v>
      </c>
      <c r="O136" s="108">
        <v>75966.009999999995</v>
      </c>
      <c r="P136" s="361">
        <v>16180000</v>
      </c>
      <c r="Q136" s="394">
        <f t="shared" si="198"/>
        <v>0</v>
      </c>
      <c r="R136" s="395">
        <f t="shared" si="199"/>
        <v>0</v>
      </c>
      <c r="S136" s="395">
        <f t="shared" si="200"/>
        <v>0</v>
      </c>
      <c r="T136" s="394">
        <f t="shared" si="201"/>
        <v>1</v>
      </c>
      <c r="U136" s="395">
        <f t="shared" si="202"/>
        <v>212.99</v>
      </c>
      <c r="V136" s="395">
        <f t="shared" si="203"/>
        <v>16180000</v>
      </c>
      <c r="W136" s="394">
        <f t="shared" si="204"/>
        <v>0</v>
      </c>
      <c r="X136" s="396">
        <f t="shared" si="205"/>
        <v>0</v>
      </c>
      <c r="Y136" s="396">
        <f t="shared" si="206"/>
        <v>0</v>
      </c>
      <c r="Z136" s="394">
        <f t="shared" si="207"/>
        <v>0</v>
      </c>
      <c r="AA136" s="396">
        <f t="shared" si="208"/>
        <v>0</v>
      </c>
      <c r="AB136" s="396">
        <f t="shared" si="209"/>
        <v>0</v>
      </c>
      <c r="AC136" s="394">
        <f t="shared" si="210"/>
        <v>0</v>
      </c>
      <c r="AD136" s="396">
        <f t="shared" si="211"/>
        <v>0</v>
      </c>
      <c r="AE136" s="396">
        <f t="shared" si="212"/>
        <v>0</v>
      </c>
      <c r="AF136" s="389">
        <f t="shared" si="194"/>
        <v>212.99</v>
      </c>
      <c r="AG136" s="367">
        <f t="shared" si="195"/>
        <v>16180000</v>
      </c>
      <c r="AH136" s="367">
        <f t="shared" si="191"/>
        <v>1</v>
      </c>
      <c r="AI136" s="367">
        <f t="shared" si="196"/>
        <v>0</v>
      </c>
      <c r="AJ136" s="367">
        <f t="shared" si="197"/>
        <v>0</v>
      </c>
      <c r="AK136" s="372">
        <f t="shared" si="192"/>
        <v>0</v>
      </c>
      <c r="AL136" s="394">
        <f t="shared" si="213"/>
        <v>0</v>
      </c>
      <c r="AM136" s="395">
        <f t="shared" si="214"/>
        <v>0</v>
      </c>
      <c r="AN136" s="395">
        <f t="shared" si="215"/>
        <v>0</v>
      </c>
      <c r="AO136" s="394">
        <f t="shared" si="216"/>
        <v>1</v>
      </c>
      <c r="AP136" s="395">
        <f t="shared" si="217"/>
        <v>212.99</v>
      </c>
      <c r="AQ136" s="395">
        <f t="shared" si="218"/>
        <v>16180000</v>
      </c>
      <c r="AR136" s="394">
        <f t="shared" si="219"/>
        <v>0</v>
      </c>
      <c r="AS136" s="366">
        <f t="shared" si="220"/>
        <v>0</v>
      </c>
      <c r="AT136" s="366">
        <f t="shared" si="221"/>
        <v>0</v>
      </c>
      <c r="AU136" s="394">
        <f t="shared" si="222"/>
        <v>1</v>
      </c>
      <c r="AV136" s="395">
        <f t="shared" si="223"/>
        <v>212.99</v>
      </c>
      <c r="AW136" s="395">
        <f t="shared" si="224"/>
        <v>16180000</v>
      </c>
      <c r="AX136" s="394">
        <f t="shared" si="225"/>
        <v>0</v>
      </c>
      <c r="AY136" s="366">
        <f t="shared" si="226"/>
        <v>0</v>
      </c>
      <c r="AZ136" s="366">
        <f t="shared" si="227"/>
        <v>0</v>
      </c>
      <c r="BA136" s="394">
        <f t="shared" si="228"/>
        <v>0</v>
      </c>
      <c r="BB136" s="366">
        <f t="shared" si="270"/>
        <v>0</v>
      </c>
      <c r="BC136" s="366">
        <f t="shared" si="271"/>
        <v>0</v>
      </c>
      <c r="BD136" s="394">
        <f t="shared" si="269"/>
        <v>0</v>
      </c>
      <c r="BE136" s="366">
        <f t="shared" si="180"/>
        <v>0</v>
      </c>
      <c r="BF136" s="366">
        <f t="shared" si="181"/>
        <v>0</v>
      </c>
      <c r="BG136" s="394">
        <f t="shared" si="229"/>
        <v>0</v>
      </c>
      <c r="BH136" s="366">
        <f t="shared" si="182"/>
        <v>0</v>
      </c>
      <c r="BI136" s="366">
        <f t="shared" si="183"/>
        <v>0</v>
      </c>
      <c r="BJ136" s="394">
        <f t="shared" si="230"/>
        <v>0</v>
      </c>
      <c r="BK136" s="366">
        <f t="shared" si="231"/>
        <v>0</v>
      </c>
      <c r="BL136" s="366">
        <f t="shared" si="232"/>
        <v>0</v>
      </c>
      <c r="BM136" s="394">
        <f t="shared" si="233"/>
        <v>1</v>
      </c>
      <c r="BN136" s="366">
        <f t="shared" si="234"/>
        <v>212.99</v>
      </c>
      <c r="BO136" s="366">
        <f t="shared" si="235"/>
        <v>16180000</v>
      </c>
      <c r="BP136" s="394">
        <f t="shared" si="236"/>
        <v>0</v>
      </c>
      <c r="BQ136" s="366">
        <f t="shared" si="237"/>
        <v>0</v>
      </c>
      <c r="BR136" s="366">
        <f t="shared" si="238"/>
        <v>0</v>
      </c>
      <c r="BS136" s="394">
        <f t="shared" si="239"/>
        <v>0</v>
      </c>
      <c r="BT136" s="366">
        <f t="shared" si="240"/>
        <v>0</v>
      </c>
      <c r="BU136" s="366">
        <f t="shared" si="241"/>
        <v>0</v>
      </c>
      <c r="BV136" s="394">
        <f t="shared" si="242"/>
        <v>0</v>
      </c>
      <c r="BW136" s="366">
        <f t="shared" si="243"/>
        <v>0</v>
      </c>
      <c r="BX136" s="366">
        <f t="shared" si="244"/>
        <v>0</v>
      </c>
      <c r="BY136" s="394">
        <f t="shared" si="245"/>
        <v>0</v>
      </c>
      <c r="BZ136" s="366">
        <f t="shared" si="246"/>
        <v>0</v>
      </c>
      <c r="CA136" s="366">
        <f t="shared" si="247"/>
        <v>0</v>
      </c>
      <c r="CB136" s="394">
        <f t="shared" si="248"/>
        <v>0</v>
      </c>
      <c r="CC136" s="366">
        <f t="shared" si="249"/>
        <v>0</v>
      </c>
      <c r="CD136" s="366">
        <f t="shared" si="250"/>
        <v>0</v>
      </c>
      <c r="CE136" s="394">
        <f t="shared" si="251"/>
        <v>0</v>
      </c>
      <c r="CF136" s="366">
        <f t="shared" si="252"/>
        <v>0</v>
      </c>
      <c r="CG136" s="366">
        <f t="shared" si="253"/>
        <v>0</v>
      </c>
      <c r="CH136" s="394">
        <f t="shared" si="254"/>
        <v>0</v>
      </c>
      <c r="CI136" s="366">
        <f t="shared" si="255"/>
        <v>0</v>
      </c>
      <c r="CJ136" s="366">
        <f t="shared" si="256"/>
        <v>0</v>
      </c>
      <c r="CK136" s="394">
        <f t="shared" si="257"/>
        <v>0</v>
      </c>
      <c r="CL136" s="366">
        <f t="shared" si="258"/>
        <v>0</v>
      </c>
      <c r="CM136" s="366">
        <f t="shared" si="259"/>
        <v>0</v>
      </c>
      <c r="CN136" s="394">
        <f t="shared" si="260"/>
        <v>1</v>
      </c>
      <c r="CO136" s="366">
        <f t="shared" si="261"/>
        <v>212.99</v>
      </c>
      <c r="CP136" s="366">
        <f t="shared" si="262"/>
        <v>16180000</v>
      </c>
      <c r="CQ136" s="394">
        <f t="shared" si="263"/>
        <v>0</v>
      </c>
      <c r="CR136" s="366">
        <f t="shared" si="264"/>
        <v>0</v>
      </c>
      <c r="CS136" s="366">
        <f t="shared" si="265"/>
        <v>0</v>
      </c>
      <c r="CT136" s="394">
        <f t="shared" si="266"/>
        <v>0</v>
      </c>
      <c r="CU136" s="366">
        <f t="shared" si="267"/>
        <v>0</v>
      </c>
      <c r="CV136" s="366">
        <f t="shared" si="268"/>
        <v>0</v>
      </c>
      <c r="CW136" s="429"/>
      <c r="CX136" s="429"/>
      <c r="CY136" s="429"/>
      <c r="CZ136" s="429"/>
      <c r="DA136" s="429"/>
      <c r="DB136" s="429"/>
      <c r="DC136" s="429"/>
      <c r="DD136" s="429"/>
      <c r="DE136" s="429"/>
      <c r="DF136" s="429"/>
      <c r="DG136" s="429"/>
      <c r="DH136" s="429"/>
      <c r="DI136" s="429"/>
      <c r="DJ136" s="429"/>
      <c r="DK136" s="429"/>
      <c r="DL136" s="429"/>
      <c r="DM136" s="429"/>
      <c r="DN136" s="429"/>
      <c r="DO136" s="429"/>
      <c r="DP136" s="429"/>
      <c r="DQ136" s="429"/>
      <c r="DR136" s="429"/>
      <c r="DS136" s="429"/>
      <c r="DT136" s="429"/>
      <c r="DU136" s="429"/>
      <c r="DV136" s="429"/>
      <c r="DW136" s="429"/>
      <c r="DX136" s="429"/>
      <c r="DY136" s="429"/>
      <c r="DZ136" s="429"/>
      <c r="EA136" s="429"/>
      <c r="EB136" s="429"/>
      <c r="EC136" s="429"/>
      <c r="ED136" s="429"/>
      <c r="EE136" s="429"/>
      <c r="EF136" s="429"/>
      <c r="EG136" s="429"/>
      <c r="EH136" s="429"/>
      <c r="EI136" s="429"/>
      <c r="EJ136" s="429"/>
      <c r="EK136" s="429"/>
      <c r="EL136" s="429"/>
      <c r="EM136" s="429"/>
      <c r="EN136" s="429"/>
      <c r="EO136" s="429"/>
      <c r="EP136" s="429"/>
      <c r="EQ136" s="429"/>
      <c r="ER136" s="429"/>
      <c r="ES136" s="429"/>
      <c r="ET136" s="429"/>
      <c r="EU136" s="429"/>
    </row>
    <row r="137" spans="1:151" x14ac:dyDescent="0.3">
      <c r="A137" s="161">
        <v>12</v>
      </c>
      <c r="B137" s="162" t="s">
        <v>23</v>
      </c>
      <c r="C137" s="8" t="s">
        <v>189</v>
      </c>
      <c r="D137" s="8" t="s">
        <v>187</v>
      </c>
      <c r="E137" s="8" t="s">
        <v>102</v>
      </c>
      <c r="F137" s="47" t="s">
        <v>18</v>
      </c>
      <c r="G137" s="47" t="s">
        <v>18</v>
      </c>
      <c r="H137" s="64" t="s">
        <v>346</v>
      </c>
      <c r="I137" s="7">
        <v>2021</v>
      </c>
      <c r="J137" s="17" t="s">
        <v>82</v>
      </c>
      <c r="K137" s="111">
        <v>3</v>
      </c>
      <c r="L137" s="12" t="s">
        <v>376</v>
      </c>
      <c r="M137" s="179" t="s">
        <v>17</v>
      </c>
      <c r="N137" s="106">
        <v>35.44</v>
      </c>
      <c r="O137" s="108">
        <v>78019.19</v>
      </c>
      <c r="P137" s="361">
        <v>2765000</v>
      </c>
      <c r="Q137" s="394">
        <f t="shared" si="198"/>
        <v>0</v>
      </c>
      <c r="R137" s="395">
        <f t="shared" si="199"/>
        <v>0</v>
      </c>
      <c r="S137" s="395">
        <f t="shared" si="200"/>
        <v>0</v>
      </c>
      <c r="T137" s="394">
        <f t="shared" si="201"/>
        <v>1</v>
      </c>
      <c r="U137" s="395">
        <f t="shared" si="202"/>
        <v>35.44</v>
      </c>
      <c r="V137" s="395">
        <f t="shared" si="203"/>
        <v>2765000</v>
      </c>
      <c r="W137" s="394">
        <f t="shared" si="204"/>
        <v>0</v>
      </c>
      <c r="X137" s="396">
        <f t="shared" si="205"/>
        <v>0</v>
      </c>
      <c r="Y137" s="396">
        <f t="shared" si="206"/>
        <v>0</v>
      </c>
      <c r="Z137" s="394">
        <f t="shared" si="207"/>
        <v>0</v>
      </c>
      <c r="AA137" s="396">
        <f t="shared" si="208"/>
        <v>0</v>
      </c>
      <c r="AB137" s="396">
        <f t="shared" si="209"/>
        <v>0</v>
      </c>
      <c r="AC137" s="394">
        <f t="shared" si="210"/>
        <v>0</v>
      </c>
      <c r="AD137" s="396">
        <f t="shared" si="211"/>
        <v>0</v>
      </c>
      <c r="AE137" s="396">
        <f t="shared" si="212"/>
        <v>0</v>
      </c>
      <c r="AF137" s="389">
        <f t="shared" si="194"/>
        <v>35.44</v>
      </c>
      <c r="AG137" s="367">
        <f t="shared" si="195"/>
        <v>2765000</v>
      </c>
      <c r="AH137" s="367">
        <f t="shared" si="191"/>
        <v>1</v>
      </c>
      <c r="AI137" s="367">
        <f t="shared" si="196"/>
        <v>0</v>
      </c>
      <c r="AJ137" s="367">
        <f t="shared" si="197"/>
        <v>0</v>
      </c>
      <c r="AK137" s="372">
        <f t="shared" si="192"/>
        <v>0</v>
      </c>
      <c r="AL137" s="394">
        <f t="shared" si="213"/>
        <v>0</v>
      </c>
      <c r="AM137" s="395">
        <f t="shared" si="214"/>
        <v>0</v>
      </c>
      <c r="AN137" s="395">
        <f t="shared" si="215"/>
        <v>0</v>
      </c>
      <c r="AO137" s="394">
        <f t="shared" si="216"/>
        <v>0</v>
      </c>
      <c r="AP137" s="395">
        <f t="shared" si="217"/>
        <v>0</v>
      </c>
      <c r="AQ137" s="395">
        <f t="shared" si="218"/>
        <v>0</v>
      </c>
      <c r="AR137" s="394">
        <f t="shared" si="219"/>
        <v>1</v>
      </c>
      <c r="AS137" s="366">
        <f t="shared" si="220"/>
        <v>35.44</v>
      </c>
      <c r="AT137" s="366">
        <f t="shared" si="221"/>
        <v>2765000</v>
      </c>
      <c r="AU137" s="394">
        <f t="shared" si="222"/>
        <v>1</v>
      </c>
      <c r="AV137" s="395">
        <f t="shared" si="223"/>
        <v>35.44</v>
      </c>
      <c r="AW137" s="395">
        <f t="shared" si="224"/>
        <v>2765000</v>
      </c>
      <c r="AX137" s="394">
        <f t="shared" si="225"/>
        <v>0</v>
      </c>
      <c r="AY137" s="366">
        <f t="shared" si="226"/>
        <v>0</v>
      </c>
      <c r="AZ137" s="366">
        <f t="shared" si="227"/>
        <v>0</v>
      </c>
      <c r="BA137" s="394">
        <f t="shared" si="228"/>
        <v>0</v>
      </c>
      <c r="BB137" s="366">
        <f t="shared" si="270"/>
        <v>0</v>
      </c>
      <c r="BC137" s="366">
        <f t="shared" si="271"/>
        <v>0</v>
      </c>
      <c r="BD137" s="394">
        <f t="shared" si="269"/>
        <v>0</v>
      </c>
      <c r="BE137" s="366">
        <f t="shared" si="180"/>
        <v>0</v>
      </c>
      <c r="BF137" s="366">
        <f t="shared" si="181"/>
        <v>0</v>
      </c>
      <c r="BG137" s="394">
        <f t="shared" si="229"/>
        <v>0</v>
      </c>
      <c r="BH137" s="366">
        <f t="shared" si="182"/>
        <v>0</v>
      </c>
      <c r="BI137" s="366">
        <f t="shared" si="183"/>
        <v>0</v>
      </c>
      <c r="BJ137" s="394">
        <f t="shared" si="230"/>
        <v>0</v>
      </c>
      <c r="BK137" s="366">
        <f t="shared" si="231"/>
        <v>0</v>
      </c>
      <c r="BL137" s="366">
        <f t="shared" si="232"/>
        <v>0</v>
      </c>
      <c r="BM137" s="394">
        <f t="shared" si="233"/>
        <v>1</v>
      </c>
      <c r="BN137" s="366">
        <f t="shared" si="234"/>
        <v>35.44</v>
      </c>
      <c r="BO137" s="366">
        <f t="shared" si="235"/>
        <v>2765000</v>
      </c>
      <c r="BP137" s="394">
        <f t="shared" si="236"/>
        <v>0</v>
      </c>
      <c r="BQ137" s="366">
        <f t="shared" si="237"/>
        <v>0</v>
      </c>
      <c r="BR137" s="366">
        <f t="shared" si="238"/>
        <v>0</v>
      </c>
      <c r="BS137" s="394">
        <f t="shared" si="239"/>
        <v>0</v>
      </c>
      <c r="BT137" s="366">
        <f t="shared" si="240"/>
        <v>0</v>
      </c>
      <c r="BU137" s="366">
        <f t="shared" si="241"/>
        <v>0</v>
      </c>
      <c r="BV137" s="394">
        <f t="shared" si="242"/>
        <v>0</v>
      </c>
      <c r="BW137" s="366">
        <f t="shared" si="243"/>
        <v>0</v>
      </c>
      <c r="BX137" s="366">
        <f t="shared" si="244"/>
        <v>0</v>
      </c>
      <c r="BY137" s="394">
        <f t="shared" si="245"/>
        <v>0</v>
      </c>
      <c r="BZ137" s="366">
        <f t="shared" si="246"/>
        <v>0</v>
      </c>
      <c r="CA137" s="366">
        <f t="shared" si="247"/>
        <v>0</v>
      </c>
      <c r="CB137" s="394">
        <f t="shared" si="248"/>
        <v>0</v>
      </c>
      <c r="CC137" s="366">
        <f t="shared" si="249"/>
        <v>0</v>
      </c>
      <c r="CD137" s="366">
        <f t="shared" si="250"/>
        <v>0</v>
      </c>
      <c r="CE137" s="394">
        <f t="shared" si="251"/>
        <v>0</v>
      </c>
      <c r="CF137" s="366">
        <f t="shared" si="252"/>
        <v>0</v>
      </c>
      <c r="CG137" s="366">
        <f t="shared" si="253"/>
        <v>0</v>
      </c>
      <c r="CH137" s="394">
        <f t="shared" si="254"/>
        <v>0</v>
      </c>
      <c r="CI137" s="366">
        <f t="shared" si="255"/>
        <v>0</v>
      </c>
      <c r="CJ137" s="366">
        <f t="shared" si="256"/>
        <v>0</v>
      </c>
      <c r="CK137" s="394">
        <f t="shared" si="257"/>
        <v>0</v>
      </c>
      <c r="CL137" s="366">
        <f t="shared" si="258"/>
        <v>0</v>
      </c>
      <c r="CM137" s="366">
        <f t="shared" si="259"/>
        <v>0</v>
      </c>
      <c r="CN137" s="394">
        <f t="shared" si="260"/>
        <v>1</v>
      </c>
      <c r="CO137" s="366">
        <f t="shared" si="261"/>
        <v>35.44</v>
      </c>
      <c r="CP137" s="366">
        <f t="shared" si="262"/>
        <v>2765000</v>
      </c>
      <c r="CQ137" s="394">
        <f t="shared" si="263"/>
        <v>0</v>
      </c>
      <c r="CR137" s="366">
        <f t="shared" si="264"/>
        <v>0</v>
      </c>
      <c r="CS137" s="366">
        <f t="shared" si="265"/>
        <v>0</v>
      </c>
      <c r="CT137" s="394">
        <f t="shared" si="266"/>
        <v>0</v>
      </c>
      <c r="CU137" s="366">
        <f t="shared" si="267"/>
        <v>0</v>
      </c>
      <c r="CV137" s="366">
        <f t="shared" si="268"/>
        <v>0</v>
      </c>
      <c r="CW137" s="429"/>
      <c r="CX137" s="429"/>
      <c r="CY137" s="429"/>
      <c r="CZ137" s="429"/>
      <c r="DA137" s="429"/>
      <c r="DB137" s="429"/>
      <c r="DC137" s="429"/>
      <c r="DD137" s="429"/>
      <c r="DE137" s="429"/>
      <c r="DF137" s="429"/>
      <c r="DG137" s="429"/>
      <c r="DH137" s="429"/>
      <c r="DI137" s="429"/>
      <c r="DJ137" s="429"/>
      <c r="DK137" s="429"/>
      <c r="DL137" s="429"/>
      <c r="DM137" s="429"/>
      <c r="DN137" s="429"/>
      <c r="DO137" s="429"/>
      <c r="DP137" s="429"/>
      <c r="DQ137" s="429"/>
      <c r="DR137" s="429"/>
      <c r="DS137" s="429"/>
      <c r="DT137" s="429"/>
      <c r="DU137" s="429"/>
      <c r="DV137" s="429"/>
      <c r="DW137" s="429"/>
      <c r="DX137" s="429"/>
      <c r="DY137" s="429"/>
      <c r="DZ137" s="429"/>
      <c r="EA137" s="429"/>
      <c r="EB137" s="429"/>
      <c r="EC137" s="429"/>
      <c r="ED137" s="429"/>
      <c r="EE137" s="429"/>
      <c r="EF137" s="429"/>
      <c r="EG137" s="429"/>
      <c r="EH137" s="429"/>
      <c r="EI137" s="429"/>
      <c r="EJ137" s="429"/>
      <c r="EK137" s="429"/>
      <c r="EL137" s="429"/>
      <c r="EM137" s="429"/>
      <c r="EN137" s="429"/>
      <c r="EO137" s="429"/>
      <c r="EP137" s="429"/>
      <c r="EQ137" s="429"/>
      <c r="ER137" s="429"/>
      <c r="ES137" s="429"/>
      <c r="ET137" s="429"/>
      <c r="EU137" s="429"/>
    </row>
    <row r="138" spans="1:151" x14ac:dyDescent="0.3">
      <c r="A138" s="161">
        <v>13</v>
      </c>
      <c r="B138" s="162" t="s">
        <v>23</v>
      </c>
      <c r="C138" s="8" t="s">
        <v>189</v>
      </c>
      <c r="D138" s="8" t="s">
        <v>187</v>
      </c>
      <c r="E138" s="8" t="s">
        <v>102</v>
      </c>
      <c r="F138" s="47" t="s">
        <v>18</v>
      </c>
      <c r="G138" s="47" t="s">
        <v>18</v>
      </c>
      <c r="H138" s="64" t="s">
        <v>346</v>
      </c>
      <c r="I138" s="7">
        <v>2021</v>
      </c>
      <c r="J138" s="17" t="s">
        <v>82</v>
      </c>
      <c r="K138" s="111">
        <v>4</v>
      </c>
      <c r="L138" s="12" t="s">
        <v>376</v>
      </c>
      <c r="M138" s="179" t="s">
        <v>17</v>
      </c>
      <c r="N138" s="106">
        <v>31.21</v>
      </c>
      <c r="O138" s="108">
        <v>78019.87</v>
      </c>
      <c r="P138" s="361">
        <v>2435000</v>
      </c>
      <c r="Q138" s="394">
        <f t="shared" si="198"/>
        <v>0</v>
      </c>
      <c r="R138" s="395">
        <f t="shared" si="199"/>
        <v>0</v>
      </c>
      <c r="S138" s="395">
        <f t="shared" si="200"/>
        <v>0</v>
      </c>
      <c r="T138" s="394">
        <f t="shared" si="201"/>
        <v>1</v>
      </c>
      <c r="U138" s="395">
        <f t="shared" si="202"/>
        <v>31.21</v>
      </c>
      <c r="V138" s="395">
        <f t="shared" si="203"/>
        <v>2435000</v>
      </c>
      <c r="W138" s="394">
        <f t="shared" si="204"/>
        <v>0</v>
      </c>
      <c r="X138" s="396">
        <f t="shared" si="205"/>
        <v>0</v>
      </c>
      <c r="Y138" s="396">
        <f t="shared" si="206"/>
        <v>0</v>
      </c>
      <c r="Z138" s="394">
        <f t="shared" si="207"/>
        <v>0</v>
      </c>
      <c r="AA138" s="396">
        <f t="shared" si="208"/>
        <v>0</v>
      </c>
      <c r="AB138" s="396">
        <f t="shared" si="209"/>
        <v>0</v>
      </c>
      <c r="AC138" s="394">
        <f t="shared" si="210"/>
        <v>0</v>
      </c>
      <c r="AD138" s="396">
        <f t="shared" si="211"/>
        <v>0</v>
      </c>
      <c r="AE138" s="396">
        <f t="shared" si="212"/>
        <v>0</v>
      </c>
      <c r="AF138" s="389">
        <f t="shared" si="194"/>
        <v>31.21</v>
      </c>
      <c r="AG138" s="367">
        <f t="shared" si="195"/>
        <v>2435000</v>
      </c>
      <c r="AH138" s="367">
        <f t="shared" si="191"/>
        <v>1</v>
      </c>
      <c r="AI138" s="367">
        <f t="shared" si="196"/>
        <v>0</v>
      </c>
      <c r="AJ138" s="367">
        <f t="shared" si="197"/>
        <v>0</v>
      </c>
      <c r="AK138" s="372">
        <f t="shared" si="192"/>
        <v>0</v>
      </c>
      <c r="AL138" s="394">
        <f t="shared" si="213"/>
        <v>0</v>
      </c>
      <c r="AM138" s="395">
        <f t="shared" si="214"/>
        <v>0</v>
      </c>
      <c r="AN138" s="395">
        <f t="shared" si="215"/>
        <v>0</v>
      </c>
      <c r="AO138" s="394">
        <f t="shared" si="216"/>
        <v>0</v>
      </c>
      <c r="AP138" s="395">
        <f t="shared" si="217"/>
        <v>0</v>
      </c>
      <c r="AQ138" s="395">
        <f t="shared" si="218"/>
        <v>0</v>
      </c>
      <c r="AR138" s="394">
        <f t="shared" si="219"/>
        <v>1</v>
      </c>
      <c r="AS138" s="366">
        <f t="shared" si="220"/>
        <v>31.21</v>
      </c>
      <c r="AT138" s="366">
        <f t="shared" si="221"/>
        <v>2435000</v>
      </c>
      <c r="AU138" s="394">
        <f t="shared" si="222"/>
        <v>1</v>
      </c>
      <c r="AV138" s="395">
        <f t="shared" si="223"/>
        <v>31.21</v>
      </c>
      <c r="AW138" s="395">
        <f t="shared" si="224"/>
        <v>2435000</v>
      </c>
      <c r="AX138" s="394">
        <f t="shared" si="225"/>
        <v>0</v>
      </c>
      <c r="AY138" s="366">
        <f t="shared" si="226"/>
        <v>0</v>
      </c>
      <c r="AZ138" s="366">
        <f t="shared" si="227"/>
        <v>0</v>
      </c>
      <c r="BA138" s="394">
        <f t="shared" si="228"/>
        <v>0</v>
      </c>
      <c r="BB138" s="366">
        <f t="shared" si="270"/>
        <v>0</v>
      </c>
      <c r="BC138" s="366">
        <f t="shared" si="271"/>
        <v>0</v>
      </c>
      <c r="BD138" s="394">
        <f t="shared" si="269"/>
        <v>0</v>
      </c>
      <c r="BE138" s="366">
        <f t="shared" si="180"/>
        <v>0</v>
      </c>
      <c r="BF138" s="366">
        <f t="shared" si="181"/>
        <v>0</v>
      </c>
      <c r="BG138" s="394">
        <f t="shared" si="229"/>
        <v>0</v>
      </c>
      <c r="BH138" s="366">
        <f t="shared" si="182"/>
        <v>0</v>
      </c>
      <c r="BI138" s="366">
        <f t="shared" si="183"/>
        <v>0</v>
      </c>
      <c r="BJ138" s="394">
        <f t="shared" si="230"/>
        <v>0</v>
      </c>
      <c r="BK138" s="366">
        <f t="shared" si="231"/>
        <v>0</v>
      </c>
      <c r="BL138" s="366">
        <f t="shared" si="232"/>
        <v>0</v>
      </c>
      <c r="BM138" s="394">
        <f t="shared" si="233"/>
        <v>1</v>
      </c>
      <c r="BN138" s="366">
        <f t="shared" si="234"/>
        <v>31.21</v>
      </c>
      <c r="BO138" s="366">
        <f t="shared" si="235"/>
        <v>2435000</v>
      </c>
      <c r="BP138" s="394">
        <f t="shared" si="236"/>
        <v>0</v>
      </c>
      <c r="BQ138" s="366">
        <f t="shared" si="237"/>
        <v>0</v>
      </c>
      <c r="BR138" s="366">
        <f t="shared" si="238"/>
        <v>0</v>
      </c>
      <c r="BS138" s="394">
        <f t="shared" si="239"/>
        <v>0</v>
      </c>
      <c r="BT138" s="366">
        <f t="shared" si="240"/>
        <v>0</v>
      </c>
      <c r="BU138" s="366">
        <f t="shared" si="241"/>
        <v>0</v>
      </c>
      <c r="BV138" s="394">
        <f t="shared" si="242"/>
        <v>0</v>
      </c>
      <c r="BW138" s="366">
        <f t="shared" si="243"/>
        <v>0</v>
      </c>
      <c r="BX138" s="366">
        <f t="shared" si="244"/>
        <v>0</v>
      </c>
      <c r="BY138" s="394">
        <f t="shared" si="245"/>
        <v>0</v>
      </c>
      <c r="BZ138" s="366">
        <f t="shared" si="246"/>
        <v>0</v>
      </c>
      <c r="CA138" s="366">
        <f t="shared" si="247"/>
        <v>0</v>
      </c>
      <c r="CB138" s="394">
        <f t="shared" si="248"/>
        <v>0</v>
      </c>
      <c r="CC138" s="366">
        <f t="shared" si="249"/>
        <v>0</v>
      </c>
      <c r="CD138" s="366">
        <f t="shared" si="250"/>
        <v>0</v>
      </c>
      <c r="CE138" s="394">
        <f t="shared" si="251"/>
        <v>0</v>
      </c>
      <c r="CF138" s="366">
        <f t="shared" si="252"/>
        <v>0</v>
      </c>
      <c r="CG138" s="366">
        <f t="shared" si="253"/>
        <v>0</v>
      </c>
      <c r="CH138" s="394">
        <f t="shared" si="254"/>
        <v>0</v>
      </c>
      <c r="CI138" s="366">
        <f t="shared" si="255"/>
        <v>0</v>
      </c>
      <c r="CJ138" s="366">
        <f t="shared" si="256"/>
        <v>0</v>
      </c>
      <c r="CK138" s="394">
        <f t="shared" si="257"/>
        <v>0</v>
      </c>
      <c r="CL138" s="366">
        <f t="shared" si="258"/>
        <v>0</v>
      </c>
      <c r="CM138" s="366">
        <f t="shared" si="259"/>
        <v>0</v>
      </c>
      <c r="CN138" s="394">
        <f t="shared" si="260"/>
        <v>1</v>
      </c>
      <c r="CO138" s="366">
        <f t="shared" si="261"/>
        <v>31.21</v>
      </c>
      <c r="CP138" s="366">
        <f t="shared" si="262"/>
        <v>2435000</v>
      </c>
      <c r="CQ138" s="394">
        <f t="shared" si="263"/>
        <v>0</v>
      </c>
      <c r="CR138" s="366">
        <f t="shared" si="264"/>
        <v>0</v>
      </c>
      <c r="CS138" s="366">
        <f t="shared" si="265"/>
        <v>0</v>
      </c>
      <c r="CT138" s="394">
        <f t="shared" si="266"/>
        <v>0</v>
      </c>
      <c r="CU138" s="366">
        <f t="shared" si="267"/>
        <v>0</v>
      </c>
      <c r="CV138" s="366">
        <f t="shared" si="268"/>
        <v>0</v>
      </c>
      <c r="CW138" s="429"/>
      <c r="CX138" s="429"/>
      <c r="CY138" s="429"/>
      <c r="CZ138" s="429"/>
      <c r="DA138" s="429"/>
      <c r="DB138" s="429"/>
      <c r="DC138" s="429"/>
      <c r="DD138" s="429"/>
      <c r="DE138" s="429"/>
      <c r="DF138" s="429"/>
      <c r="DG138" s="429"/>
      <c r="DH138" s="429"/>
      <c r="DI138" s="429"/>
      <c r="DJ138" s="429"/>
      <c r="DK138" s="429"/>
      <c r="DL138" s="429"/>
      <c r="DM138" s="429"/>
      <c r="DN138" s="429"/>
      <c r="DO138" s="429"/>
      <c r="DP138" s="429"/>
      <c r="DQ138" s="429"/>
      <c r="DR138" s="429"/>
      <c r="DS138" s="429"/>
      <c r="DT138" s="429"/>
      <c r="DU138" s="429"/>
      <c r="DV138" s="429"/>
      <c r="DW138" s="429"/>
      <c r="DX138" s="429"/>
      <c r="DY138" s="429"/>
      <c r="DZ138" s="429"/>
      <c r="EA138" s="429"/>
      <c r="EB138" s="429"/>
      <c r="EC138" s="429"/>
      <c r="ED138" s="429"/>
      <c r="EE138" s="429"/>
      <c r="EF138" s="429"/>
      <c r="EG138" s="429"/>
      <c r="EH138" s="429"/>
      <c r="EI138" s="429"/>
      <c r="EJ138" s="429"/>
      <c r="EK138" s="429"/>
      <c r="EL138" s="429"/>
      <c r="EM138" s="429"/>
      <c r="EN138" s="429"/>
      <c r="EO138" s="429"/>
      <c r="EP138" s="429"/>
      <c r="EQ138" s="429"/>
      <c r="ER138" s="429"/>
      <c r="ES138" s="429"/>
      <c r="ET138" s="429"/>
      <c r="EU138" s="429"/>
    </row>
    <row r="139" spans="1:151" x14ac:dyDescent="0.3">
      <c r="A139" s="161">
        <v>14</v>
      </c>
      <c r="B139" s="162" t="s">
        <v>23</v>
      </c>
      <c r="C139" s="8" t="s">
        <v>189</v>
      </c>
      <c r="D139" s="8" t="s">
        <v>187</v>
      </c>
      <c r="E139" s="8" t="s">
        <v>102</v>
      </c>
      <c r="F139" s="47" t="s">
        <v>18</v>
      </c>
      <c r="G139" s="47" t="s">
        <v>18</v>
      </c>
      <c r="H139" s="64" t="s">
        <v>346</v>
      </c>
      <c r="I139" s="7">
        <v>2021</v>
      </c>
      <c r="J139" s="17" t="s">
        <v>82</v>
      </c>
      <c r="K139" s="111">
        <v>5</v>
      </c>
      <c r="L139" s="12" t="s">
        <v>376</v>
      </c>
      <c r="M139" s="179" t="s">
        <v>17</v>
      </c>
      <c r="N139" s="106">
        <v>30.99</v>
      </c>
      <c r="O139" s="108">
        <v>78089.710000000006</v>
      </c>
      <c r="P139" s="361">
        <v>2420000</v>
      </c>
      <c r="Q139" s="394">
        <f t="shared" si="198"/>
        <v>0</v>
      </c>
      <c r="R139" s="395">
        <f t="shared" si="199"/>
        <v>0</v>
      </c>
      <c r="S139" s="395">
        <f t="shared" si="200"/>
        <v>0</v>
      </c>
      <c r="T139" s="394">
        <f t="shared" si="201"/>
        <v>1</v>
      </c>
      <c r="U139" s="395">
        <f t="shared" si="202"/>
        <v>30.99</v>
      </c>
      <c r="V139" s="395">
        <f t="shared" si="203"/>
        <v>2420000</v>
      </c>
      <c r="W139" s="394">
        <f t="shared" si="204"/>
        <v>0</v>
      </c>
      <c r="X139" s="396">
        <f t="shared" si="205"/>
        <v>0</v>
      </c>
      <c r="Y139" s="396">
        <f t="shared" si="206"/>
        <v>0</v>
      </c>
      <c r="Z139" s="394">
        <f t="shared" si="207"/>
        <v>0</v>
      </c>
      <c r="AA139" s="396">
        <f t="shared" si="208"/>
        <v>0</v>
      </c>
      <c r="AB139" s="396">
        <f t="shared" si="209"/>
        <v>0</v>
      </c>
      <c r="AC139" s="394">
        <f t="shared" si="210"/>
        <v>0</v>
      </c>
      <c r="AD139" s="396">
        <f t="shared" si="211"/>
        <v>0</v>
      </c>
      <c r="AE139" s="396">
        <f t="shared" si="212"/>
        <v>0</v>
      </c>
      <c r="AF139" s="389">
        <f t="shared" si="194"/>
        <v>30.99</v>
      </c>
      <c r="AG139" s="367">
        <f t="shared" si="195"/>
        <v>2420000</v>
      </c>
      <c r="AH139" s="367">
        <f t="shared" si="191"/>
        <v>1</v>
      </c>
      <c r="AI139" s="367">
        <f t="shared" si="196"/>
        <v>0</v>
      </c>
      <c r="AJ139" s="367">
        <f t="shared" si="197"/>
        <v>0</v>
      </c>
      <c r="AK139" s="372">
        <f t="shared" si="192"/>
        <v>0</v>
      </c>
      <c r="AL139" s="394">
        <f t="shared" si="213"/>
        <v>0</v>
      </c>
      <c r="AM139" s="395">
        <f t="shared" si="214"/>
        <v>0</v>
      </c>
      <c r="AN139" s="395">
        <f t="shared" si="215"/>
        <v>0</v>
      </c>
      <c r="AO139" s="394">
        <f t="shared" si="216"/>
        <v>0</v>
      </c>
      <c r="AP139" s="395">
        <f t="shared" si="217"/>
        <v>0</v>
      </c>
      <c r="AQ139" s="395">
        <f t="shared" si="218"/>
        <v>0</v>
      </c>
      <c r="AR139" s="394">
        <f t="shared" si="219"/>
        <v>1</v>
      </c>
      <c r="AS139" s="366">
        <f t="shared" si="220"/>
        <v>30.99</v>
      </c>
      <c r="AT139" s="366">
        <f t="shared" si="221"/>
        <v>2420000</v>
      </c>
      <c r="AU139" s="394">
        <f t="shared" si="222"/>
        <v>1</v>
      </c>
      <c r="AV139" s="395">
        <f t="shared" si="223"/>
        <v>30.99</v>
      </c>
      <c r="AW139" s="395">
        <f t="shared" si="224"/>
        <v>2420000</v>
      </c>
      <c r="AX139" s="394">
        <f t="shared" si="225"/>
        <v>0</v>
      </c>
      <c r="AY139" s="366">
        <f t="shared" si="226"/>
        <v>0</v>
      </c>
      <c r="AZ139" s="366">
        <f t="shared" si="227"/>
        <v>0</v>
      </c>
      <c r="BA139" s="394">
        <f t="shared" si="228"/>
        <v>0</v>
      </c>
      <c r="BB139" s="366">
        <f t="shared" si="270"/>
        <v>0</v>
      </c>
      <c r="BC139" s="366">
        <f t="shared" si="271"/>
        <v>0</v>
      </c>
      <c r="BD139" s="394">
        <f t="shared" si="269"/>
        <v>0</v>
      </c>
      <c r="BE139" s="366">
        <f t="shared" si="180"/>
        <v>0</v>
      </c>
      <c r="BF139" s="366">
        <f t="shared" si="181"/>
        <v>0</v>
      </c>
      <c r="BG139" s="394">
        <f t="shared" si="229"/>
        <v>0</v>
      </c>
      <c r="BH139" s="366">
        <f t="shared" si="182"/>
        <v>0</v>
      </c>
      <c r="BI139" s="366">
        <f t="shared" si="183"/>
        <v>0</v>
      </c>
      <c r="BJ139" s="394">
        <f t="shared" si="230"/>
        <v>0</v>
      </c>
      <c r="BK139" s="366">
        <f t="shared" si="231"/>
        <v>0</v>
      </c>
      <c r="BL139" s="366">
        <f t="shared" si="232"/>
        <v>0</v>
      </c>
      <c r="BM139" s="394">
        <f t="shared" si="233"/>
        <v>1</v>
      </c>
      <c r="BN139" s="366">
        <f t="shared" si="234"/>
        <v>30.99</v>
      </c>
      <c r="BO139" s="366">
        <f t="shared" si="235"/>
        <v>2420000</v>
      </c>
      <c r="BP139" s="394">
        <f t="shared" si="236"/>
        <v>0</v>
      </c>
      <c r="BQ139" s="366">
        <f t="shared" si="237"/>
        <v>0</v>
      </c>
      <c r="BR139" s="366">
        <f t="shared" si="238"/>
        <v>0</v>
      </c>
      <c r="BS139" s="394">
        <f t="shared" si="239"/>
        <v>0</v>
      </c>
      <c r="BT139" s="366">
        <f t="shared" si="240"/>
        <v>0</v>
      </c>
      <c r="BU139" s="366">
        <f t="shared" si="241"/>
        <v>0</v>
      </c>
      <c r="BV139" s="394">
        <f t="shared" si="242"/>
        <v>0</v>
      </c>
      <c r="BW139" s="366">
        <f t="shared" si="243"/>
        <v>0</v>
      </c>
      <c r="BX139" s="366">
        <f t="shared" si="244"/>
        <v>0</v>
      </c>
      <c r="BY139" s="394">
        <f t="shared" si="245"/>
        <v>0</v>
      </c>
      <c r="BZ139" s="366">
        <f t="shared" si="246"/>
        <v>0</v>
      </c>
      <c r="CA139" s="366">
        <f t="shared" si="247"/>
        <v>0</v>
      </c>
      <c r="CB139" s="394">
        <f t="shared" si="248"/>
        <v>0</v>
      </c>
      <c r="CC139" s="366">
        <f t="shared" si="249"/>
        <v>0</v>
      </c>
      <c r="CD139" s="366">
        <f t="shared" si="250"/>
        <v>0</v>
      </c>
      <c r="CE139" s="394">
        <f t="shared" si="251"/>
        <v>0</v>
      </c>
      <c r="CF139" s="366">
        <f t="shared" si="252"/>
        <v>0</v>
      </c>
      <c r="CG139" s="366">
        <f t="shared" si="253"/>
        <v>0</v>
      </c>
      <c r="CH139" s="394">
        <f t="shared" si="254"/>
        <v>0</v>
      </c>
      <c r="CI139" s="366">
        <f t="shared" si="255"/>
        <v>0</v>
      </c>
      <c r="CJ139" s="366">
        <f t="shared" si="256"/>
        <v>0</v>
      </c>
      <c r="CK139" s="394">
        <f t="shared" si="257"/>
        <v>0</v>
      </c>
      <c r="CL139" s="366">
        <f t="shared" si="258"/>
        <v>0</v>
      </c>
      <c r="CM139" s="366">
        <f t="shared" si="259"/>
        <v>0</v>
      </c>
      <c r="CN139" s="394">
        <f t="shared" si="260"/>
        <v>1</v>
      </c>
      <c r="CO139" s="366">
        <f t="shared" si="261"/>
        <v>30.99</v>
      </c>
      <c r="CP139" s="366">
        <f t="shared" si="262"/>
        <v>2420000</v>
      </c>
      <c r="CQ139" s="394">
        <f t="shared" si="263"/>
        <v>0</v>
      </c>
      <c r="CR139" s="366">
        <f t="shared" si="264"/>
        <v>0</v>
      </c>
      <c r="CS139" s="366">
        <f t="shared" si="265"/>
        <v>0</v>
      </c>
      <c r="CT139" s="394">
        <f t="shared" si="266"/>
        <v>0</v>
      </c>
      <c r="CU139" s="366">
        <f t="shared" si="267"/>
        <v>0</v>
      </c>
      <c r="CV139" s="366">
        <f t="shared" si="268"/>
        <v>0</v>
      </c>
      <c r="CW139" s="429"/>
      <c r="CX139" s="429"/>
      <c r="CY139" s="429"/>
      <c r="CZ139" s="429"/>
      <c r="DA139" s="429"/>
      <c r="DB139" s="429"/>
      <c r="DC139" s="429"/>
      <c r="DD139" s="429"/>
      <c r="DE139" s="429"/>
      <c r="DF139" s="429"/>
      <c r="DG139" s="429"/>
      <c r="DH139" s="429"/>
      <c r="DI139" s="429"/>
      <c r="DJ139" s="429"/>
      <c r="DK139" s="429"/>
      <c r="DL139" s="429"/>
      <c r="DM139" s="429"/>
      <c r="DN139" s="429"/>
      <c r="DO139" s="429"/>
      <c r="DP139" s="429"/>
      <c r="DQ139" s="429"/>
      <c r="DR139" s="429"/>
      <c r="DS139" s="429"/>
      <c r="DT139" s="429"/>
      <c r="DU139" s="429"/>
      <c r="DV139" s="429"/>
      <c r="DW139" s="429"/>
      <c r="DX139" s="429"/>
      <c r="DY139" s="429"/>
      <c r="DZ139" s="429"/>
      <c r="EA139" s="429"/>
      <c r="EB139" s="429"/>
      <c r="EC139" s="429"/>
      <c r="ED139" s="429"/>
      <c r="EE139" s="429"/>
      <c r="EF139" s="429"/>
      <c r="EG139" s="429"/>
      <c r="EH139" s="429"/>
      <c r="EI139" s="429"/>
      <c r="EJ139" s="429"/>
      <c r="EK139" s="429"/>
      <c r="EL139" s="429"/>
      <c r="EM139" s="429"/>
      <c r="EN139" s="429"/>
      <c r="EO139" s="429"/>
      <c r="EP139" s="429"/>
      <c r="EQ139" s="429"/>
      <c r="ER139" s="429"/>
      <c r="ES139" s="429"/>
      <c r="ET139" s="429"/>
      <c r="EU139" s="429"/>
    </row>
    <row r="140" spans="1:151" x14ac:dyDescent="0.3">
      <c r="A140" s="161">
        <v>15</v>
      </c>
      <c r="B140" s="162" t="s">
        <v>23</v>
      </c>
      <c r="C140" s="8" t="s">
        <v>189</v>
      </c>
      <c r="D140" s="8" t="s">
        <v>187</v>
      </c>
      <c r="E140" s="8" t="s">
        <v>102</v>
      </c>
      <c r="F140" s="47" t="s">
        <v>18</v>
      </c>
      <c r="G140" s="47" t="s">
        <v>18</v>
      </c>
      <c r="H140" s="64" t="s">
        <v>346</v>
      </c>
      <c r="I140" s="7">
        <v>2021</v>
      </c>
      <c r="J140" s="17" t="s">
        <v>82</v>
      </c>
      <c r="K140" s="111">
        <v>6</v>
      </c>
      <c r="L140" s="12" t="s">
        <v>376</v>
      </c>
      <c r="M140" s="179" t="s">
        <v>17</v>
      </c>
      <c r="N140" s="106">
        <v>31.33</v>
      </c>
      <c r="O140" s="108">
        <v>78040.22</v>
      </c>
      <c r="P140" s="361">
        <v>2445000</v>
      </c>
      <c r="Q140" s="394">
        <f t="shared" si="198"/>
        <v>0</v>
      </c>
      <c r="R140" s="395">
        <f t="shared" si="199"/>
        <v>0</v>
      </c>
      <c r="S140" s="395">
        <f t="shared" si="200"/>
        <v>0</v>
      </c>
      <c r="T140" s="394">
        <f t="shared" si="201"/>
        <v>1</v>
      </c>
      <c r="U140" s="395">
        <f t="shared" si="202"/>
        <v>31.33</v>
      </c>
      <c r="V140" s="395">
        <f t="shared" si="203"/>
        <v>2445000</v>
      </c>
      <c r="W140" s="394">
        <f t="shared" si="204"/>
        <v>0</v>
      </c>
      <c r="X140" s="396">
        <f t="shared" si="205"/>
        <v>0</v>
      </c>
      <c r="Y140" s="396">
        <f t="shared" si="206"/>
        <v>0</v>
      </c>
      <c r="Z140" s="394">
        <f t="shared" si="207"/>
        <v>0</v>
      </c>
      <c r="AA140" s="396">
        <f t="shared" si="208"/>
        <v>0</v>
      </c>
      <c r="AB140" s="396">
        <f t="shared" si="209"/>
        <v>0</v>
      </c>
      <c r="AC140" s="394">
        <f t="shared" si="210"/>
        <v>0</v>
      </c>
      <c r="AD140" s="396">
        <f t="shared" si="211"/>
        <v>0</v>
      </c>
      <c r="AE140" s="396">
        <f t="shared" si="212"/>
        <v>0</v>
      </c>
      <c r="AF140" s="389">
        <f t="shared" si="194"/>
        <v>31.33</v>
      </c>
      <c r="AG140" s="367">
        <f t="shared" si="195"/>
        <v>2445000</v>
      </c>
      <c r="AH140" s="367">
        <f t="shared" si="191"/>
        <v>1</v>
      </c>
      <c r="AI140" s="367">
        <f t="shared" si="196"/>
        <v>0</v>
      </c>
      <c r="AJ140" s="367">
        <f t="shared" si="197"/>
        <v>0</v>
      </c>
      <c r="AK140" s="372">
        <f t="shared" si="192"/>
        <v>0</v>
      </c>
      <c r="AL140" s="394">
        <f t="shared" si="213"/>
        <v>0</v>
      </c>
      <c r="AM140" s="395">
        <f t="shared" si="214"/>
        <v>0</v>
      </c>
      <c r="AN140" s="395">
        <f t="shared" si="215"/>
        <v>0</v>
      </c>
      <c r="AO140" s="394">
        <f t="shared" si="216"/>
        <v>0</v>
      </c>
      <c r="AP140" s="395">
        <f t="shared" si="217"/>
        <v>0</v>
      </c>
      <c r="AQ140" s="395">
        <f t="shared" si="218"/>
        <v>0</v>
      </c>
      <c r="AR140" s="394">
        <f t="shared" si="219"/>
        <v>1</v>
      </c>
      <c r="AS140" s="366">
        <f t="shared" si="220"/>
        <v>31.33</v>
      </c>
      <c r="AT140" s="366">
        <f t="shared" si="221"/>
        <v>2445000</v>
      </c>
      <c r="AU140" s="394">
        <f t="shared" si="222"/>
        <v>1</v>
      </c>
      <c r="AV140" s="395">
        <f t="shared" si="223"/>
        <v>31.33</v>
      </c>
      <c r="AW140" s="395">
        <f t="shared" si="224"/>
        <v>2445000</v>
      </c>
      <c r="AX140" s="394">
        <f t="shared" si="225"/>
        <v>0</v>
      </c>
      <c r="AY140" s="366">
        <f t="shared" si="226"/>
        <v>0</v>
      </c>
      <c r="AZ140" s="366">
        <f t="shared" si="227"/>
        <v>0</v>
      </c>
      <c r="BA140" s="394">
        <f t="shared" si="228"/>
        <v>0</v>
      </c>
      <c r="BB140" s="366">
        <f t="shared" si="270"/>
        <v>0</v>
      </c>
      <c r="BC140" s="366">
        <f t="shared" si="271"/>
        <v>0</v>
      </c>
      <c r="BD140" s="394">
        <f t="shared" si="269"/>
        <v>0</v>
      </c>
      <c r="BE140" s="366">
        <f t="shared" si="180"/>
        <v>0</v>
      </c>
      <c r="BF140" s="366">
        <f t="shared" si="181"/>
        <v>0</v>
      </c>
      <c r="BG140" s="394">
        <f t="shared" si="229"/>
        <v>0</v>
      </c>
      <c r="BH140" s="366">
        <f t="shared" si="182"/>
        <v>0</v>
      </c>
      <c r="BI140" s="366">
        <f t="shared" si="183"/>
        <v>0</v>
      </c>
      <c r="BJ140" s="394">
        <f t="shared" si="230"/>
        <v>0</v>
      </c>
      <c r="BK140" s="366">
        <f t="shared" si="231"/>
        <v>0</v>
      </c>
      <c r="BL140" s="366">
        <f t="shared" si="232"/>
        <v>0</v>
      </c>
      <c r="BM140" s="394">
        <f t="shared" si="233"/>
        <v>1</v>
      </c>
      <c r="BN140" s="366">
        <f t="shared" si="234"/>
        <v>31.33</v>
      </c>
      <c r="BO140" s="366">
        <f t="shared" si="235"/>
        <v>2445000</v>
      </c>
      <c r="BP140" s="394">
        <f t="shared" si="236"/>
        <v>0</v>
      </c>
      <c r="BQ140" s="366">
        <f t="shared" si="237"/>
        <v>0</v>
      </c>
      <c r="BR140" s="366">
        <f t="shared" si="238"/>
        <v>0</v>
      </c>
      <c r="BS140" s="394">
        <f t="shared" si="239"/>
        <v>0</v>
      </c>
      <c r="BT140" s="366">
        <f t="shared" si="240"/>
        <v>0</v>
      </c>
      <c r="BU140" s="366">
        <f t="shared" si="241"/>
        <v>0</v>
      </c>
      <c r="BV140" s="394">
        <f t="shared" si="242"/>
        <v>0</v>
      </c>
      <c r="BW140" s="366">
        <f t="shared" si="243"/>
        <v>0</v>
      </c>
      <c r="BX140" s="366">
        <f t="shared" si="244"/>
        <v>0</v>
      </c>
      <c r="BY140" s="394">
        <f t="shared" si="245"/>
        <v>0</v>
      </c>
      <c r="BZ140" s="366">
        <f t="shared" si="246"/>
        <v>0</v>
      </c>
      <c r="CA140" s="366">
        <f t="shared" si="247"/>
        <v>0</v>
      </c>
      <c r="CB140" s="394">
        <f t="shared" si="248"/>
        <v>0</v>
      </c>
      <c r="CC140" s="366">
        <f t="shared" si="249"/>
        <v>0</v>
      </c>
      <c r="CD140" s="366">
        <f t="shared" si="250"/>
        <v>0</v>
      </c>
      <c r="CE140" s="394">
        <f t="shared" si="251"/>
        <v>0</v>
      </c>
      <c r="CF140" s="366">
        <f t="shared" si="252"/>
        <v>0</v>
      </c>
      <c r="CG140" s="366">
        <f t="shared" si="253"/>
        <v>0</v>
      </c>
      <c r="CH140" s="394">
        <f t="shared" si="254"/>
        <v>0</v>
      </c>
      <c r="CI140" s="366">
        <f t="shared" si="255"/>
        <v>0</v>
      </c>
      <c r="CJ140" s="366">
        <f t="shared" si="256"/>
        <v>0</v>
      </c>
      <c r="CK140" s="394">
        <f t="shared" si="257"/>
        <v>0</v>
      </c>
      <c r="CL140" s="366">
        <f t="shared" si="258"/>
        <v>0</v>
      </c>
      <c r="CM140" s="366">
        <f t="shared" si="259"/>
        <v>0</v>
      </c>
      <c r="CN140" s="394">
        <f t="shared" si="260"/>
        <v>1</v>
      </c>
      <c r="CO140" s="366">
        <f t="shared" si="261"/>
        <v>31.33</v>
      </c>
      <c r="CP140" s="366">
        <f t="shared" si="262"/>
        <v>2445000</v>
      </c>
      <c r="CQ140" s="394">
        <f t="shared" si="263"/>
        <v>0</v>
      </c>
      <c r="CR140" s="366">
        <f t="shared" si="264"/>
        <v>0</v>
      </c>
      <c r="CS140" s="366">
        <f t="shared" si="265"/>
        <v>0</v>
      </c>
      <c r="CT140" s="394">
        <f t="shared" si="266"/>
        <v>0</v>
      </c>
      <c r="CU140" s="366">
        <f t="shared" si="267"/>
        <v>0</v>
      </c>
      <c r="CV140" s="366">
        <f t="shared" si="268"/>
        <v>0</v>
      </c>
      <c r="CW140" s="429"/>
      <c r="CX140" s="429"/>
      <c r="CY140" s="429"/>
      <c r="CZ140" s="429"/>
      <c r="DA140" s="429"/>
      <c r="DB140" s="429"/>
      <c r="DC140" s="429"/>
      <c r="DD140" s="429"/>
      <c r="DE140" s="429"/>
      <c r="DF140" s="429"/>
      <c r="DG140" s="429"/>
      <c r="DH140" s="429"/>
      <c r="DI140" s="429"/>
      <c r="DJ140" s="429"/>
      <c r="DK140" s="429"/>
      <c r="DL140" s="429"/>
      <c r="DM140" s="429"/>
      <c r="DN140" s="429"/>
      <c r="DO140" s="429"/>
      <c r="DP140" s="429"/>
      <c r="DQ140" s="429"/>
      <c r="DR140" s="429"/>
      <c r="DS140" s="429"/>
      <c r="DT140" s="429"/>
      <c r="DU140" s="429"/>
      <c r="DV140" s="429"/>
      <c r="DW140" s="429"/>
      <c r="DX140" s="429"/>
      <c r="DY140" s="429"/>
      <c r="DZ140" s="429"/>
      <c r="EA140" s="429"/>
      <c r="EB140" s="429"/>
      <c r="EC140" s="429"/>
      <c r="ED140" s="429"/>
      <c r="EE140" s="429"/>
      <c r="EF140" s="429"/>
      <c r="EG140" s="429"/>
      <c r="EH140" s="429"/>
      <c r="EI140" s="429"/>
      <c r="EJ140" s="429"/>
      <c r="EK140" s="429"/>
      <c r="EL140" s="429"/>
      <c r="EM140" s="429"/>
      <c r="EN140" s="429"/>
      <c r="EO140" s="429"/>
      <c r="EP140" s="429"/>
      <c r="EQ140" s="429"/>
      <c r="ER140" s="429"/>
      <c r="ES140" s="429"/>
      <c r="ET140" s="429"/>
      <c r="EU140" s="429"/>
    </row>
    <row r="141" spans="1:151" x14ac:dyDescent="0.3">
      <c r="A141" s="161">
        <v>16</v>
      </c>
      <c r="B141" s="162" t="s">
        <v>23</v>
      </c>
      <c r="C141" s="8" t="s">
        <v>189</v>
      </c>
      <c r="D141" s="8" t="s">
        <v>187</v>
      </c>
      <c r="E141" s="8" t="s">
        <v>102</v>
      </c>
      <c r="F141" s="47" t="s">
        <v>18</v>
      </c>
      <c r="G141" s="47" t="s">
        <v>18</v>
      </c>
      <c r="H141" s="64" t="s">
        <v>346</v>
      </c>
      <c r="I141" s="7">
        <v>2021</v>
      </c>
      <c r="J141" s="17" t="s">
        <v>82</v>
      </c>
      <c r="K141" s="111">
        <v>7</v>
      </c>
      <c r="L141" s="12" t="s">
        <v>376</v>
      </c>
      <c r="M141" s="179" t="s">
        <v>17</v>
      </c>
      <c r="N141" s="106">
        <v>29.82</v>
      </c>
      <c r="O141" s="108">
        <v>77967.81</v>
      </c>
      <c r="P141" s="361">
        <v>2325000</v>
      </c>
      <c r="Q141" s="394">
        <f t="shared" si="198"/>
        <v>0</v>
      </c>
      <c r="R141" s="395">
        <f t="shared" si="199"/>
        <v>0</v>
      </c>
      <c r="S141" s="395">
        <f t="shared" si="200"/>
        <v>0</v>
      </c>
      <c r="T141" s="394">
        <f t="shared" si="201"/>
        <v>1</v>
      </c>
      <c r="U141" s="395">
        <f t="shared" si="202"/>
        <v>29.82</v>
      </c>
      <c r="V141" s="395">
        <f t="shared" si="203"/>
        <v>2325000</v>
      </c>
      <c r="W141" s="394">
        <f t="shared" si="204"/>
        <v>0</v>
      </c>
      <c r="X141" s="396">
        <f t="shared" si="205"/>
        <v>0</v>
      </c>
      <c r="Y141" s="396">
        <f t="shared" si="206"/>
        <v>0</v>
      </c>
      <c r="Z141" s="394">
        <f t="shared" si="207"/>
        <v>0</v>
      </c>
      <c r="AA141" s="396">
        <f t="shared" si="208"/>
        <v>0</v>
      </c>
      <c r="AB141" s="396">
        <f t="shared" si="209"/>
        <v>0</v>
      </c>
      <c r="AC141" s="394">
        <f t="shared" si="210"/>
        <v>0</v>
      </c>
      <c r="AD141" s="396">
        <f t="shared" si="211"/>
        <v>0</v>
      </c>
      <c r="AE141" s="396">
        <f t="shared" si="212"/>
        <v>0</v>
      </c>
      <c r="AF141" s="389">
        <f t="shared" si="194"/>
        <v>29.82</v>
      </c>
      <c r="AG141" s="367">
        <f t="shared" si="195"/>
        <v>2325000</v>
      </c>
      <c r="AH141" s="367">
        <f t="shared" si="191"/>
        <v>1</v>
      </c>
      <c r="AI141" s="367">
        <f t="shared" si="196"/>
        <v>0</v>
      </c>
      <c r="AJ141" s="367">
        <f t="shared" si="197"/>
        <v>0</v>
      </c>
      <c r="AK141" s="372">
        <f t="shared" si="192"/>
        <v>0</v>
      </c>
      <c r="AL141" s="394">
        <f t="shared" si="213"/>
        <v>0</v>
      </c>
      <c r="AM141" s="395">
        <f t="shared" si="214"/>
        <v>0</v>
      </c>
      <c r="AN141" s="395">
        <f t="shared" si="215"/>
        <v>0</v>
      </c>
      <c r="AO141" s="394">
        <f t="shared" si="216"/>
        <v>0</v>
      </c>
      <c r="AP141" s="395">
        <f t="shared" si="217"/>
        <v>0</v>
      </c>
      <c r="AQ141" s="395">
        <f t="shared" si="218"/>
        <v>0</v>
      </c>
      <c r="AR141" s="394">
        <f t="shared" si="219"/>
        <v>1</v>
      </c>
      <c r="AS141" s="366">
        <f t="shared" si="220"/>
        <v>29.82</v>
      </c>
      <c r="AT141" s="366">
        <f t="shared" si="221"/>
        <v>2325000</v>
      </c>
      <c r="AU141" s="394">
        <f t="shared" si="222"/>
        <v>1</v>
      </c>
      <c r="AV141" s="395">
        <f t="shared" si="223"/>
        <v>29.82</v>
      </c>
      <c r="AW141" s="395">
        <f t="shared" si="224"/>
        <v>2325000</v>
      </c>
      <c r="AX141" s="394">
        <f t="shared" si="225"/>
        <v>0</v>
      </c>
      <c r="AY141" s="366">
        <f t="shared" si="226"/>
        <v>0</v>
      </c>
      <c r="AZ141" s="366">
        <f t="shared" si="227"/>
        <v>0</v>
      </c>
      <c r="BA141" s="394">
        <f t="shared" si="228"/>
        <v>0</v>
      </c>
      <c r="BB141" s="366">
        <f t="shared" si="270"/>
        <v>0</v>
      </c>
      <c r="BC141" s="366">
        <f t="shared" si="271"/>
        <v>0</v>
      </c>
      <c r="BD141" s="394">
        <f t="shared" si="269"/>
        <v>0</v>
      </c>
      <c r="BE141" s="366">
        <f t="shared" si="180"/>
        <v>0</v>
      </c>
      <c r="BF141" s="366">
        <f t="shared" si="181"/>
        <v>0</v>
      </c>
      <c r="BG141" s="394">
        <f t="shared" si="229"/>
        <v>0</v>
      </c>
      <c r="BH141" s="366">
        <f t="shared" si="182"/>
        <v>0</v>
      </c>
      <c r="BI141" s="366">
        <f t="shared" si="183"/>
        <v>0</v>
      </c>
      <c r="BJ141" s="394">
        <f t="shared" si="230"/>
        <v>0</v>
      </c>
      <c r="BK141" s="366">
        <f t="shared" si="231"/>
        <v>0</v>
      </c>
      <c r="BL141" s="366">
        <f t="shared" si="232"/>
        <v>0</v>
      </c>
      <c r="BM141" s="394">
        <f t="shared" si="233"/>
        <v>1</v>
      </c>
      <c r="BN141" s="366">
        <f t="shared" si="234"/>
        <v>29.82</v>
      </c>
      <c r="BO141" s="366">
        <f t="shared" si="235"/>
        <v>2325000</v>
      </c>
      <c r="BP141" s="394">
        <f t="shared" si="236"/>
        <v>0</v>
      </c>
      <c r="BQ141" s="366">
        <f t="shared" si="237"/>
        <v>0</v>
      </c>
      <c r="BR141" s="366">
        <f t="shared" si="238"/>
        <v>0</v>
      </c>
      <c r="BS141" s="394">
        <f t="shared" si="239"/>
        <v>0</v>
      </c>
      <c r="BT141" s="366">
        <f t="shared" si="240"/>
        <v>0</v>
      </c>
      <c r="BU141" s="366">
        <f t="shared" si="241"/>
        <v>0</v>
      </c>
      <c r="BV141" s="394">
        <f t="shared" si="242"/>
        <v>0</v>
      </c>
      <c r="BW141" s="366">
        <f t="shared" si="243"/>
        <v>0</v>
      </c>
      <c r="BX141" s="366">
        <f t="shared" si="244"/>
        <v>0</v>
      </c>
      <c r="BY141" s="394">
        <f t="shared" si="245"/>
        <v>0</v>
      </c>
      <c r="BZ141" s="366">
        <f t="shared" si="246"/>
        <v>0</v>
      </c>
      <c r="CA141" s="366">
        <f t="shared" si="247"/>
        <v>0</v>
      </c>
      <c r="CB141" s="394">
        <f t="shared" si="248"/>
        <v>0</v>
      </c>
      <c r="CC141" s="366">
        <f t="shared" si="249"/>
        <v>0</v>
      </c>
      <c r="CD141" s="366">
        <f t="shared" si="250"/>
        <v>0</v>
      </c>
      <c r="CE141" s="394">
        <f t="shared" si="251"/>
        <v>0</v>
      </c>
      <c r="CF141" s="366">
        <f t="shared" si="252"/>
        <v>0</v>
      </c>
      <c r="CG141" s="366">
        <f t="shared" si="253"/>
        <v>0</v>
      </c>
      <c r="CH141" s="394">
        <f t="shared" si="254"/>
        <v>0</v>
      </c>
      <c r="CI141" s="366">
        <f t="shared" si="255"/>
        <v>0</v>
      </c>
      <c r="CJ141" s="366">
        <f t="shared" si="256"/>
        <v>0</v>
      </c>
      <c r="CK141" s="394">
        <f t="shared" si="257"/>
        <v>0</v>
      </c>
      <c r="CL141" s="366">
        <f t="shared" si="258"/>
        <v>0</v>
      </c>
      <c r="CM141" s="366">
        <f t="shared" si="259"/>
        <v>0</v>
      </c>
      <c r="CN141" s="394">
        <f t="shared" si="260"/>
        <v>1</v>
      </c>
      <c r="CO141" s="366">
        <f t="shared" si="261"/>
        <v>29.82</v>
      </c>
      <c r="CP141" s="366">
        <f t="shared" si="262"/>
        <v>2325000</v>
      </c>
      <c r="CQ141" s="394">
        <f t="shared" si="263"/>
        <v>0</v>
      </c>
      <c r="CR141" s="366">
        <f t="shared" si="264"/>
        <v>0</v>
      </c>
      <c r="CS141" s="366">
        <f t="shared" si="265"/>
        <v>0</v>
      </c>
      <c r="CT141" s="394">
        <f t="shared" si="266"/>
        <v>0</v>
      </c>
      <c r="CU141" s="366">
        <f t="shared" si="267"/>
        <v>0</v>
      </c>
      <c r="CV141" s="366">
        <f t="shared" si="268"/>
        <v>0</v>
      </c>
      <c r="CW141" s="429"/>
      <c r="CX141" s="429"/>
      <c r="CY141" s="429"/>
      <c r="CZ141" s="429"/>
      <c r="DA141" s="429"/>
      <c r="DB141" s="429"/>
      <c r="DC141" s="429"/>
      <c r="DD141" s="429"/>
      <c r="DE141" s="429"/>
      <c r="DF141" s="429"/>
      <c r="DG141" s="429"/>
      <c r="DH141" s="429"/>
      <c r="DI141" s="429"/>
      <c r="DJ141" s="429"/>
      <c r="DK141" s="429"/>
      <c r="DL141" s="429"/>
      <c r="DM141" s="429"/>
      <c r="DN141" s="429"/>
      <c r="DO141" s="429"/>
      <c r="DP141" s="429"/>
      <c r="DQ141" s="429"/>
      <c r="DR141" s="429"/>
      <c r="DS141" s="429"/>
      <c r="DT141" s="429"/>
      <c r="DU141" s="429"/>
      <c r="DV141" s="429"/>
      <c r="DW141" s="429"/>
      <c r="DX141" s="429"/>
      <c r="DY141" s="429"/>
      <c r="DZ141" s="429"/>
      <c r="EA141" s="429"/>
      <c r="EB141" s="429"/>
      <c r="EC141" s="429"/>
      <c r="ED141" s="429"/>
      <c r="EE141" s="429"/>
      <c r="EF141" s="429"/>
      <c r="EG141" s="429"/>
      <c r="EH141" s="429"/>
      <c r="EI141" s="429"/>
      <c r="EJ141" s="429"/>
      <c r="EK141" s="429"/>
      <c r="EL141" s="429"/>
      <c r="EM141" s="429"/>
      <c r="EN141" s="429"/>
      <c r="EO141" s="429"/>
      <c r="EP141" s="429"/>
      <c r="EQ141" s="429"/>
      <c r="ER141" s="429"/>
      <c r="ES141" s="429"/>
      <c r="ET141" s="429"/>
      <c r="EU141" s="429"/>
    </row>
    <row r="142" spans="1:151" x14ac:dyDescent="0.3">
      <c r="A142" s="161">
        <v>17</v>
      </c>
      <c r="B142" s="162" t="s">
        <v>23</v>
      </c>
      <c r="C142" s="8" t="s">
        <v>189</v>
      </c>
      <c r="D142" s="8" t="s">
        <v>187</v>
      </c>
      <c r="E142" s="8" t="s">
        <v>102</v>
      </c>
      <c r="F142" s="47" t="s">
        <v>18</v>
      </c>
      <c r="G142" s="47" t="s">
        <v>18</v>
      </c>
      <c r="H142" s="64" t="s">
        <v>346</v>
      </c>
      <c r="I142" s="7">
        <v>2021</v>
      </c>
      <c r="J142" s="17" t="s">
        <v>82</v>
      </c>
      <c r="K142" s="111">
        <v>9</v>
      </c>
      <c r="L142" s="12" t="s">
        <v>376</v>
      </c>
      <c r="M142" s="179" t="s">
        <v>17</v>
      </c>
      <c r="N142" s="106">
        <v>30.52</v>
      </c>
      <c r="O142" s="108">
        <v>78636.960000000006</v>
      </c>
      <c r="P142" s="361">
        <v>2400000</v>
      </c>
      <c r="Q142" s="394">
        <f t="shared" si="198"/>
        <v>0</v>
      </c>
      <c r="R142" s="395">
        <f t="shared" si="199"/>
        <v>0</v>
      </c>
      <c r="S142" s="395">
        <f t="shared" si="200"/>
        <v>0</v>
      </c>
      <c r="T142" s="394">
        <f t="shared" si="201"/>
        <v>1</v>
      </c>
      <c r="U142" s="395">
        <f t="shared" si="202"/>
        <v>30.52</v>
      </c>
      <c r="V142" s="395">
        <f t="shared" si="203"/>
        <v>2400000</v>
      </c>
      <c r="W142" s="394">
        <f t="shared" si="204"/>
        <v>0</v>
      </c>
      <c r="X142" s="396">
        <f t="shared" si="205"/>
        <v>0</v>
      </c>
      <c r="Y142" s="396">
        <f t="shared" si="206"/>
        <v>0</v>
      </c>
      <c r="Z142" s="394">
        <f t="shared" si="207"/>
        <v>0</v>
      </c>
      <c r="AA142" s="396">
        <f t="shared" si="208"/>
        <v>0</v>
      </c>
      <c r="AB142" s="396">
        <f t="shared" si="209"/>
        <v>0</v>
      </c>
      <c r="AC142" s="394">
        <f t="shared" si="210"/>
        <v>0</v>
      </c>
      <c r="AD142" s="396">
        <f t="shared" si="211"/>
        <v>0</v>
      </c>
      <c r="AE142" s="396">
        <f t="shared" si="212"/>
        <v>0</v>
      </c>
      <c r="AF142" s="389">
        <f t="shared" si="194"/>
        <v>30.52</v>
      </c>
      <c r="AG142" s="367">
        <f t="shared" si="195"/>
        <v>2400000</v>
      </c>
      <c r="AH142" s="367">
        <f t="shared" si="191"/>
        <v>1</v>
      </c>
      <c r="AI142" s="367">
        <f t="shared" si="196"/>
        <v>0</v>
      </c>
      <c r="AJ142" s="367">
        <f t="shared" si="197"/>
        <v>0</v>
      </c>
      <c r="AK142" s="372">
        <f t="shared" si="192"/>
        <v>0</v>
      </c>
      <c r="AL142" s="394">
        <f t="shared" si="213"/>
        <v>0</v>
      </c>
      <c r="AM142" s="395">
        <f t="shared" si="214"/>
        <v>0</v>
      </c>
      <c r="AN142" s="395">
        <f t="shared" si="215"/>
        <v>0</v>
      </c>
      <c r="AO142" s="394">
        <f t="shared" si="216"/>
        <v>0</v>
      </c>
      <c r="AP142" s="395">
        <f t="shared" si="217"/>
        <v>0</v>
      </c>
      <c r="AQ142" s="395">
        <f t="shared" si="218"/>
        <v>0</v>
      </c>
      <c r="AR142" s="394">
        <f t="shared" si="219"/>
        <v>1</v>
      </c>
      <c r="AS142" s="366">
        <f t="shared" si="220"/>
        <v>30.52</v>
      </c>
      <c r="AT142" s="366">
        <f t="shared" si="221"/>
        <v>2400000</v>
      </c>
      <c r="AU142" s="394">
        <f t="shared" si="222"/>
        <v>1</v>
      </c>
      <c r="AV142" s="395">
        <f t="shared" si="223"/>
        <v>30.52</v>
      </c>
      <c r="AW142" s="395">
        <f t="shared" si="224"/>
        <v>2400000</v>
      </c>
      <c r="AX142" s="394">
        <f t="shared" si="225"/>
        <v>0</v>
      </c>
      <c r="AY142" s="366">
        <f t="shared" si="226"/>
        <v>0</v>
      </c>
      <c r="AZ142" s="366">
        <f t="shared" si="227"/>
        <v>0</v>
      </c>
      <c r="BA142" s="394">
        <f t="shared" si="228"/>
        <v>0</v>
      </c>
      <c r="BB142" s="366">
        <f t="shared" si="270"/>
        <v>0</v>
      </c>
      <c r="BC142" s="366">
        <f t="shared" si="271"/>
        <v>0</v>
      </c>
      <c r="BD142" s="394">
        <f t="shared" si="269"/>
        <v>0</v>
      </c>
      <c r="BE142" s="366">
        <f t="shared" si="180"/>
        <v>0</v>
      </c>
      <c r="BF142" s="366">
        <f t="shared" si="181"/>
        <v>0</v>
      </c>
      <c r="BG142" s="394">
        <f t="shared" si="229"/>
        <v>0</v>
      </c>
      <c r="BH142" s="366">
        <f t="shared" si="182"/>
        <v>0</v>
      </c>
      <c r="BI142" s="366">
        <f t="shared" si="183"/>
        <v>0</v>
      </c>
      <c r="BJ142" s="394">
        <f t="shared" si="230"/>
        <v>0</v>
      </c>
      <c r="BK142" s="366">
        <f t="shared" si="231"/>
        <v>0</v>
      </c>
      <c r="BL142" s="366">
        <f t="shared" si="232"/>
        <v>0</v>
      </c>
      <c r="BM142" s="394">
        <f t="shared" si="233"/>
        <v>1</v>
      </c>
      <c r="BN142" s="366">
        <f t="shared" si="234"/>
        <v>30.52</v>
      </c>
      <c r="BO142" s="366">
        <f t="shared" si="235"/>
        <v>2400000</v>
      </c>
      <c r="BP142" s="394">
        <f t="shared" si="236"/>
        <v>0</v>
      </c>
      <c r="BQ142" s="366">
        <f t="shared" si="237"/>
        <v>0</v>
      </c>
      <c r="BR142" s="366">
        <f t="shared" si="238"/>
        <v>0</v>
      </c>
      <c r="BS142" s="394">
        <f t="shared" si="239"/>
        <v>0</v>
      </c>
      <c r="BT142" s="366">
        <f t="shared" si="240"/>
        <v>0</v>
      </c>
      <c r="BU142" s="366">
        <f t="shared" si="241"/>
        <v>0</v>
      </c>
      <c r="BV142" s="394">
        <f t="shared" si="242"/>
        <v>0</v>
      </c>
      <c r="BW142" s="366">
        <f t="shared" si="243"/>
        <v>0</v>
      </c>
      <c r="BX142" s="366">
        <f t="shared" si="244"/>
        <v>0</v>
      </c>
      <c r="BY142" s="394">
        <f t="shared" si="245"/>
        <v>0</v>
      </c>
      <c r="BZ142" s="366">
        <f t="shared" si="246"/>
        <v>0</v>
      </c>
      <c r="CA142" s="366">
        <f t="shared" si="247"/>
        <v>0</v>
      </c>
      <c r="CB142" s="394">
        <f t="shared" si="248"/>
        <v>0</v>
      </c>
      <c r="CC142" s="366">
        <f t="shared" si="249"/>
        <v>0</v>
      </c>
      <c r="CD142" s="366">
        <f t="shared" si="250"/>
        <v>0</v>
      </c>
      <c r="CE142" s="394">
        <f t="shared" si="251"/>
        <v>0</v>
      </c>
      <c r="CF142" s="366">
        <f t="shared" si="252"/>
        <v>0</v>
      </c>
      <c r="CG142" s="366">
        <f t="shared" si="253"/>
        <v>0</v>
      </c>
      <c r="CH142" s="394">
        <f t="shared" si="254"/>
        <v>0</v>
      </c>
      <c r="CI142" s="366">
        <f t="shared" si="255"/>
        <v>0</v>
      </c>
      <c r="CJ142" s="366">
        <f t="shared" si="256"/>
        <v>0</v>
      </c>
      <c r="CK142" s="394">
        <f t="shared" si="257"/>
        <v>0</v>
      </c>
      <c r="CL142" s="366">
        <f t="shared" si="258"/>
        <v>0</v>
      </c>
      <c r="CM142" s="366">
        <f t="shared" si="259"/>
        <v>0</v>
      </c>
      <c r="CN142" s="394">
        <f t="shared" si="260"/>
        <v>1</v>
      </c>
      <c r="CO142" s="366">
        <f t="shared" si="261"/>
        <v>30.52</v>
      </c>
      <c r="CP142" s="366">
        <f t="shared" si="262"/>
        <v>2400000</v>
      </c>
      <c r="CQ142" s="394">
        <f t="shared" si="263"/>
        <v>0</v>
      </c>
      <c r="CR142" s="366">
        <f t="shared" si="264"/>
        <v>0</v>
      </c>
      <c r="CS142" s="366">
        <f t="shared" si="265"/>
        <v>0</v>
      </c>
      <c r="CT142" s="394">
        <f t="shared" si="266"/>
        <v>0</v>
      </c>
      <c r="CU142" s="366">
        <f t="shared" si="267"/>
        <v>0</v>
      </c>
      <c r="CV142" s="366">
        <f t="shared" si="268"/>
        <v>0</v>
      </c>
      <c r="CW142" s="429"/>
      <c r="CX142" s="429"/>
      <c r="CY142" s="429"/>
      <c r="CZ142" s="429"/>
      <c r="DA142" s="429"/>
      <c r="DB142" s="429"/>
      <c r="DC142" s="429"/>
      <c r="DD142" s="429"/>
      <c r="DE142" s="429"/>
      <c r="DF142" s="429"/>
      <c r="DG142" s="429"/>
      <c r="DH142" s="429"/>
      <c r="DI142" s="429"/>
      <c r="DJ142" s="429"/>
      <c r="DK142" s="429"/>
      <c r="DL142" s="429"/>
      <c r="DM142" s="429"/>
      <c r="DN142" s="429"/>
      <c r="DO142" s="429"/>
      <c r="DP142" s="429"/>
      <c r="DQ142" s="429"/>
      <c r="DR142" s="429"/>
      <c r="DS142" s="429"/>
      <c r="DT142" s="429"/>
      <c r="DU142" s="429"/>
      <c r="DV142" s="429"/>
      <c r="DW142" s="429"/>
      <c r="DX142" s="429"/>
      <c r="DY142" s="429"/>
      <c r="DZ142" s="429"/>
      <c r="EA142" s="429"/>
      <c r="EB142" s="429"/>
      <c r="EC142" s="429"/>
      <c r="ED142" s="429"/>
      <c r="EE142" s="429"/>
      <c r="EF142" s="429"/>
      <c r="EG142" s="429"/>
      <c r="EH142" s="429"/>
      <c r="EI142" s="429"/>
      <c r="EJ142" s="429"/>
      <c r="EK142" s="429"/>
      <c r="EL142" s="429"/>
      <c r="EM142" s="429"/>
      <c r="EN142" s="429"/>
      <c r="EO142" s="429"/>
      <c r="EP142" s="429"/>
      <c r="EQ142" s="429"/>
      <c r="ER142" s="429"/>
      <c r="ES142" s="429"/>
      <c r="ET142" s="429"/>
      <c r="EU142" s="429"/>
    </row>
    <row r="143" spans="1:151" x14ac:dyDescent="0.3">
      <c r="A143" s="161">
        <v>18</v>
      </c>
      <c r="B143" s="162" t="s">
        <v>23</v>
      </c>
      <c r="C143" s="8" t="s">
        <v>189</v>
      </c>
      <c r="D143" s="8" t="s">
        <v>187</v>
      </c>
      <c r="E143" s="8" t="s">
        <v>102</v>
      </c>
      <c r="F143" s="47" t="s">
        <v>18</v>
      </c>
      <c r="G143" s="47" t="s">
        <v>18</v>
      </c>
      <c r="H143" s="64" t="s">
        <v>346</v>
      </c>
      <c r="I143" s="7">
        <v>2021</v>
      </c>
      <c r="J143" s="172" t="s">
        <v>84</v>
      </c>
      <c r="K143" s="111">
        <v>10</v>
      </c>
      <c r="L143" s="12" t="s">
        <v>376</v>
      </c>
      <c r="M143" s="179" t="s">
        <v>17</v>
      </c>
      <c r="N143" s="106">
        <v>44.88</v>
      </c>
      <c r="O143" s="108">
        <v>73083.78</v>
      </c>
      <c r="P143" s="361">
        <v>3280000</v>
      </c>
      <c r="Q143" s="394">
        <f t="shared" si="198"/>
        <v>0</v>
      </c>
      <c r="R143" s="395">
        <f t="shared" si="199"/>
        <v>0</v>
      </c>
      <c r="S143" s="395">
        <f t="shared" si="200"/>
        <v>0</v>
      </c>
      <c r="T143" s="394">
        <f t="shared" si="201"/>
        <v>1</v>
      </c>
      <c r="U143" s="395">
        <f t="shared" si="202"/>
        <v>44.88</v>
      </c>
      <c r="V143" s="395">
        <f t="shared" si="203"/>
        <v>3280000</v>
      </c>
      <c r="W143" s="394">
        <f t="shared" si="204"/>
        <v>0</v>
      </c>
      <c r="X143" s="396">
        <f t="shared" si="205"/>
        <v>0</v>
      </c>
      <c r="Y143" s="396">
        <f t="shared" si="206"/>
        <v>0</v>
      </c>
      <c r="Z143" s="394">
        <f t="shared" si="207"/>
        <v>0</v>
      </c>
      <c r="AA143" s="396">
        <f t="shared" si="208"/>
        <v>0</v>
      </c>
      <c r="AB143" s="396">
        <f t="shared" si="209"/>
        <v>0</v>
      </c>
      <c r="AC143" s="394">
        <f t="shared" si="210"/>
        <v>0</v>
      </c>
      <c r="AD143" s="396">
        <f t="shared" si="211"/>
        <v>0</v>
      </c>
      <c r="AE143" s="396">
        <f t="shared" si="212"/>
        <v>0</v>
      </c>
      <c r="AF143" s="389">
        <f t="shared" si="194"/>
        <v>44.88</v>
      </c>
      <c r="AG143" s="367">
        <f t="shared" si="195"/>
        <v>3280000</v>
      </c>
      <c r="AH143" s="367">
        <f t="shared" si="191"/>
        <v>1</v>
      </c>
      <c r="AI143" s="367">
        <f t="shared" si="196"/>
        <v>0</v>
      </c>
      <c r="AJ143" s="367">
        <f t="shared" si="197"/>
        <v>0</v>
      </c>
      <c r="AK143" s="372">
        <f t="shared" si="192"/>
        <v>0</v>
      </c>
      <c r="AL143" s="394">
        <f t="shared" si="213"/>
        <v>0</v>
      </c>
      <c r="AM143" s="395">
        <f t="shared" si="214"/>
        <v>0</v>
      </c>
      <c r="AN143" s="395">
        <f t="shared" si="215"/>
        <v>0</v>
      </c>
      <c r="AO143" s="394">
        <f t="shared" si="216"/>
        <v>0</v>
      </c>
      <c r="AP143" s="395">
        <f t="shared" si="217"/>
        <v>0</v>
      </c>
      <c r="AQ143" s="395">
        <f t="shared" si="218"/>
        <v>0</v>
      </c>
      <c r="AR143" s="394">
        <f t="shared" si="219"/>
        <v>1</v>
      </c>
      <c r="AS143" s="366">
        <f t="shared" si="220"/>
        <v>44.88</v>
      </c>
      <c r="AT143" s="366">
        <f t="shared" si="221"/>
        <v>3280000</v>
      </c>
      <c r="AU143" s="394">
        <f t="shared" si="222"/>
        <v>1</v>
      </c>
      <c r="AV143" s="395">
        <f t="shared" si="223"/>
        <v>44.88</v>
      </c>
      <c r="AW143" s="395">
        <f t="shared" si="224"/>
        <v>3280000</v>
      </c>
      <c r="AX143" s="394">
        <f t="shared" si="225"/>
        <v>0</v>
      </c>
      <c r="AY143" s="366">
        <f t="shared" si="226"/>
        <v>0</v>
      </c>
      <c r="AZ143" s="366">
        <f t="shared" si="227"/>
        <v>0</v>
      </c>
      <c r="BA143" s="394">
        <f t="shared" si="228"/>
        <v>0</v>
      </c>
      <c r="BB143" s="366">
        <f t="shared" si="270"/>
        <v>0</v>
      </c>
      <c r="BC143" s="366">
        <f t="shared" si="271"/>
        <v>0</v>
      </c>
      <c r="BD143" s="394">
        <f t="shared" si="269"/>
        <v>0</v>
      </c>
      <c r="BE143" s="366">
        <f t="shared" si="180"/>
        <v>0</v>
      </c>
      <c r="BF143" s="366">
        <f t="shared" si="181"/>
        <v>0</v>
      </c>
      <c r="BG143" s="394">
        <f t="shared" si="229"/>
        <v>0</v>
      </c>
      <c r="BH143" s="366">
        <f t="shared" si="182"/>
        <v>0</v>
      </c>
      <c r="BI143" s="366">
        <f t="shared" si="183"/>
        <v>0</v>
      </c>
      <c r="BJ143" s="394">
        <f t="shared" si="230"/>
        <v>0</v>
      </c>
      <c r="BK143" s="366">
        <f t="shared" si="231"/>
        <v>0</v>
      </c>
      <c r="BL143" s="366">
        <f t="shared" si="232"/>
        <v>0</v>
      </c>
      <c r="BM143" s="394">
        <f t="shared" si="233"/>
        <v>1</v>
      </c>
      <c r="BN143" s="366">
        <f t="shared" si="234"/>
        <v>44.88</v>
      </c>
      <c r="BO143" s="366">
        <f t="shared" si="235"/>
        <v>3280000</v>
      </c>
      <c r="BP143" s="394">
        <f t="shared" si="236"/>
        <v>0</v>
      </c>
      <c r="BQ143" s="366">
        <f t="shared" si="237"/>
        <v>0</v>
      </c>
      <c r="BR143" s="366">
        <f t="shared" si="238"/>
        <v>0</v>
      </c>
      <c r="BS143" s="394">
        <f t="shared" si="239"/>
        <v>0</v>
      </c>
      <c r="BT143" s="366">
        <f t="shared" si="240"/>
        <v>0</v>
      </c>
      <c r="BU143" s="366">
        <f t="shared" si="241"/>
        <v>0</v>
      </c>
      <c r="BV143" s="394">
        <f t="shared" si="242"/>
        <v>0</v>
      </c>
      <c r="BW143" s="366">
        <f t="shared" si="243"/>
        <v>0</v>
      </c>
      <c r="BX143" s="366">
        <f t="shared" si="244"/>
        <v>0</v>
      </c>
      <c r="BY143" s="394">
        <f t="shared" si="245"/>
        <v>0</v>
      </c>
      <c r="BZ143" s="366">
        <f t="shared" si="246"/>
        <v>0</v>
      </c>
      <c r="CA143" s="366">
        <f t="shared" si="247"/>
        <v>0</v>
      </c>
      <c r="CB143" s="394">
        <f t="shared" si="248"/>
        <v>0</v>
      </c>
      <c r="CC143" s="366">
        <f t="shared" si="249"/>
        <v>0</v>
      </c>
      <c r="CD143" s="366">
        <f t="shared" si="250"/>
        <v>0</v>
      </c>
      <c r="CE143" s="394">
        <f t="shared" si="251"/>
        <v>0</v>
      </c>
      <c r="CF143" s="366">
        <f t="shared" si="252"/>
        <v>0</v>
      </c>
      <c r="CG143" s="366">
        <f t="shared" si="253"/>
        <v>0</v>
      </c>
      <c r="CH143" s="394">
        <f t="shared" si="254"/>
        <v>0</v>
      </c>
      <c r="CI143" s="366">
        <f t="shared" si="255"/>
        <v>0</v>
      </c>
      <c r="CJ143" s="366">
        <f t="shared" si="256"/>
        <v>0</v>
      </c>
      <c r="CK143" s="394">
        <f t="shared" si="257"/>
        <v>0</v>
      </c>
      <c r="CL143" s="366">
        <f t="shared" si="258"/>
        <v>0</v>
      </c>
      <c r="CM143" s="366">
        <f t="shared" si="259"/>
        <v>0</v>
      </c>
      <c r="CN143" s="394">
        <f t="shared" si="260"/>
        <v>1</v>
      </c>
      <c r="CO143" s="366">
        <f t="shared" si="261"/>
        <v>44.88</v>
      </c>
      <c r="CP143" s="366">
        <f t="shared" si="262"/>
        <v>3280000</v>
      </c>
      <c r="CQ143" s="394">
        <f t="shared" si="263"/>
        <v>0</v>
      </c>
      <c r="CR143" s="366">
        <f t="shared" si="264"/>
        <v>0</v>
      </c>
      <c r="CS143" s="366">
        <f t="shared" si="265"/>
        <v>0</v>
      </c>
      <c r="CT143" s="394">
        <f t="shared" si="266"/>
        <v>0</v>
      </c>
      <c r="CU143" s="366">
        <f t="shared" si="267"/>
        <v>0</v>
      </c>
      <c r="CV143" s="366">
        <f t="shared" si="268"/>
        <v>0</v>
      </c>
      <c r="CW143" s="429"/>
      <c r="CX143" s="429"/>
      <c r="CY143" s="429"/>
      <c r="CZ143" s="429"/>
      <c r="DA143" s="429"/>
      <c r="DB143" s="429"/>
      <c r="DC143" s="429"/>
      <c r="DD143" s="429"/>
      <c r="DE143" s="429"/>
      <c r="DF143" s="429"/>
      <c r="DG143" s="429"/>
      <c r="DH143" s="429"/>
      <c r="DI143" s="429"/>
      <c r="DJ143" s="429"/>
      <c r="DK143" s="429"/>
      <c r="DL143" s="429"/>
      <c r="DM143" s="429"/>
      <c r="DN143" s="429"/>
      <c r="DO143" s="429"/>
      <c r="DP143" s="429"/>
      <c r="DQ143" s="429"/>
      <c r="DR143" s="429"/>
      <c r="DS143" s="429"/>
      <c r="DT143" s="429"/>
      <c r="DU143" s="429"/>
      <c r="DV143" s="429"/>
      <c r="DW143" s="429"/>
      <c r="DX143" s="429"/>
      <c r="DY143" s="429"/>
      <c r="DZ143" s="429"/>
      <c r="EA143" s="429"/>
      <c r="EB143" s="429"/>
      <c r="EC143" s="429"/>
      <c r="ED143" s="429"/>
      <c r="EE143" s="429"/>
      <c r="EF143" s="429"/>
      <c r="EG143" s="429"/>
      <c r="EH143" s="429"/>
      <c r="EI143" s="429"/>
      <c r="EJ143" s="429"/>
      <c r="EK143" s="429"/>
      <c r="EL143" s="429"/>
      <c r="EM143" s="429"/>
      <c r="EN143" s="429"/>
      <c r="EO143" s="429"/>
      <c r="EP143" s="429"/>
      <c r="EQ143" s="429"/>
      <c r="ER143" s="429"/>
      <c r="ES143" s="429"/>
      <c r="ET143" s="429"/>
      <c r="EU143" s="429"/>
    </row>
    <row r="144" spans="1:151" x14ac:dyDescent="0.3">
      <c r="A144" s="161">
        <v>19</v>
      </c>
      <c r="B144" s="162" t="s">
        <v>23</v>
      </c>
      <c r="C144" s="8" t="s">
        <v>189</v>
      </c>
      <c r="D144" s="8" t="s">
        <v>187</v>
      </c>
      <c r="E144" s="8" t="s">
        <v>102</v>
      </c>
      <c r="F144" s="47" t="s">
        <v>18</v>
      </c>
      <c r="G144" s="47" t="s">
        <v>18</v>
      </c>
      <c r="H144" s="64" t="s">
        <v>346</v>
      </c>
      <c r="I144" s="7">
        <v>2021</v>
      </c>
      <c r="J144" s="172" t="s">
        <v>84</v>
      </c>
      <c r="K144" s="111">
        <v>11</v>
      </c>
      <c r="L144" s="12" t="s">
        <v>376</v>
      </c>
      <c r="M144" s="179" t="s">
        <v>17</v>
      </c>
      <c r="N144" s="106">
        <v>46.78</v>
      </c>
      <c r="O144" s="108">
        <v>73001.279999999999</v>
      </c>
      <c r="P144" s="361">
        <v>3415000</v>
      </c>
      <c r="Q144" s="394">
        <f t="shared" si="198"/>
        <v>0</v>
      </c>
      <c r="R144" s="395">
        <f t="shared" si="199"/>
        <v>0</v>
      </c>
      <c r="S144" s="395">
        <f t="shared" si="200"/>
        <v>0</v>
      </c>
      <c r="T144" s="394">
        <f t="shared" si="201"/>
        <v>1</v>
      </c>
      <c r="U144" s="395">
        <f t="shared" si="202"/>
        <v>46.78</v>
      </c>
      <c r="V144" s="395">
        <f t="shared" si="203"/>
        <v>3415000</v>
      </c>
      <c r="W144" s="394">
        <f t="shared" si="204"/>
        <v>0</v>
      </c>
      <c r="X144" s="396">
        <f t="shared" si="205"/>
        <v>0</v>
      </c>
      <c r="Y144" s="396">
        <f t="shared" si="206"/>
        <v>0</v>
      </c>
      <c r="Z144" s="394">
        <f t="shared" si="207"/>
        <v>0</v>
      </c>
      <c r="AA144" s="396">
        <f t="shared" si="208"/>
        <v>0</v>
      </c>
      <c r="AB144" s="396">
        <f t="shared" si="209"/>
        <v>0</v>
      </c>
      <c r="AC144" s="394">
        <f t="shared" si="210"/>
        <v>0</v>
      </c>
      <c r="AD144" s="396">
        <f t="shared" si="211"/>
        <v>0</v>
      </c>
      <c r="AE144" s="396">
        <f t="shared" si="212"/>
        <v>0</v>
      </c>
      <c r="AF144" s="389">
        <f t="shared" si="194"/>
        <v>46.78</v>
      </c>
      <c r="AG144" s="367">
        <f t="shared" si="195"/>
        <v>3415000</v>
      </c>
      <c r="AH144" s="367">
        <f t="shared" si="191"/>
        <v>1</v>
      </c>
      <c r="AI144" s="367">
        <f t="shared" si="196"/>
        <v>0</v>
      </c>
      <c r="AJ144" s="367">
        <f t="shared" si="197"/>
        <v>0</v>
      </c>
      <c r="AK144" s="372">
        <f t="shared" si="192"/>
        <v>0</v>
      </c>
      <c r="AL144" s="394">
        <f t="shared" si="213"/>
        <v>0</v>
      </c>
      <c r="AM144" s="395">
        <f t="shared" si="214"/>
        <v>0</v>
      </c>
      <c r="AN144" s="395">
        <f t="shared" si="215"/>
        <v>0</v>
      </c>
      <c r="AO144" s="394">
        <f t="shared" si="216"/>
        <v>0</v>
      </c>
      <c r="AP144" s="395">
        <f t="shared" si="217"/>
        <v>0</v>
      </c>
      <c r="AQ144" s="395">
        <f t="shared" si="218"/>
        <v>0</v>
      </c>
      <c r="AR144" s="394">
        <f t="shared" si="219"/>
        <v>1</v>
      </c>
      <c r="AS144" s="366">
        <f t="shared" si="220"/>
        <v>46.78</v>
      </c>
      <c r="AT144" s="366">
        <f t="shared" si="221"/>
        <v>3415000</v>
      </c>
      <c r="AU144" s="394">
        <f t="shared" si="222"/>
        <v>1</v>
      </c>
      <c r="AV144" s="395">
        <f t="shared" si="223"/>
        <v>46.78</v>
      </c>
      <c r="AW144" s="395">
        <f t="shared" si="224"/>
        <v>3415000</v>
      </c>
      <c r="AX144" s="394">
        <f t="shared" si="225"/>
        <v>0</v>
      </c>
      <c r="AY144" s="366">
        <f t="shared" si="226"/>
        <v>0</v>
      </c>
      <c r="AZ144" s="366">
        <f t="shared" si="227"/>
        <v>0</v>
      </c>
      <c r="BA144" s="394">
        <f t="shared" si="228"/>
        <v>0</v>
      </c>
      <c r="BB144" s="366">
        <f t="shared" si="270"/>
        <v>0</v>
      </c>
      <c r="BC144" s="366">
        <f t="shared" si="271"/>
        <v>0</v>
      </c>
      <c r="BD144" s="394">
        <f t="shared" si="269"/>
        <v>0</v>
      </c>
      <c r="BE144" s="366">
        <f t="shared" si="180"/>
        <v>0</v>
      </c>
      <c r="BF144" s="366">
        <f t="shared" si="181"/>
        <v>0</v>
      </c>
      <c r="BG144" s="394">
        <f t="shared" si="229"/>
        <v>0</v>
      </c>
      <c r="BH144" s="366">
        <f t="shared" si="182"/>
        <v>0</v>
      </c>
      <c r="BI144" s="366">
        <f t="shared" si="183"/>
        <v>0</v>
      </c>
      <c r="BJ144" s="394">
        <f t="shared" si="230"/>
        <v>0</v>
      </c>
      <c r="BK144" s="366">
        <f t="shared" si="231"/>
        <v>0</v>
      </c>
      <c r="BL144" s="366">
        <f t="shared" si="232"/>
        <v>0</v>
      </c>
      <c r="BM144" s="394">
        <f t="shared" si="233"/>
        <v>1</v>
      </c>
      <c r="BN144" s="366">
        <f t="shared" si="234"/>
        <v>46.78</v>
      </c>
      <c r="BO144" s="366">
        <f t="shared" si="235"/>
        <v>3415000</v>
      </c>
      <c r="BP144" s="394">
        <f t="shared" si="236"/>
        <v>0</v>
      </c>
      <c r="BQ144" s="366">
        <f t="shared" si="237"/>
        <v>0</v>
      </c>
      <c r="BR144" s="366">
        <f t="shared" si="238"/>
        <v>0</v>
      </c>
      <c r="BS144" s="394">
        <f t="shared" si="239"/>
        <v>0</v>
      </c>
      <c r="BT144" s="366">
        <f t="shared" si="240"/>
        <v>0</v>
      </c>
      <c r="BU144" s="366">
        <f t="shared" si="241"/>
        <v>0</v>
      </c>
      <c r="BV144" s="394">
        <f t="shared" si="242"/>
        <v>0</v>
      </c>
      <c r="BW144" s="366">
        <f t="shared" si="243"/>
        <v>0</v>
      </c>
      <c r="BX144" s="366">
        <f t="shared" si="244"/>
        <v>0</v>
      </c>
      <c r="BY144" s="394">
        <f t="shared" si="245"/>
        <v>0</v>
      </c>
      <c r="BZ144" s="366">
        <f t="shared" si="246"/>
        <v>0</v>
      </c>
      <c r="CA144" s="366">
        <f t="shared" si="247"/>
        <v>0</v>
      </c>
      <c r="CB144" s="394">
        <f t="shared" si="248"/>
        <v>0</v>
      </c>
      <c r="CC144" s="366">
        <f t="shared" si="249"/>
        <v>0</v>
      </c>
      <c r="CD144" s="366">
        <f t="shared" si="250"/>
        <v>0</v>
      </c>
      <c r="CE144" s="394">
        <f t="shared" si="251"/>
        <v>0</v>
      </c>
      <c r="CF144" s="366">
        <f t="shared" si="252"/>
        <v>0</v>
      </c>
      <c r="CG144" s="366">
        <f t="shared" si="253"/>
        <v>0</v>
      </c>
      <c r="CH144" s="394">
        <f t="shared" si="254"/>
        <v>0</v>
      </c>
      <c r="CI144" s="366">
        <f t="shared" si="255"/>
        <v>0</v>
      </c>
      <c r="CJ144" s="366">
        <f t="shared" si="256"/>
        <v>0</v>
      </c>
      <c r="CK144" s="394">
        <f t="shared" si="257"/>
        <v>0</v>
      </c>
      <c r="CL144" s="366">
        <f t="shared" si="258"/>
        <v>0</v>
      </c>
      <c r="CM144" s="366">
        <f t="shared" si="259"/>
        <v>0</v>
      </c>
      <c r="CN144" s="394">
        <f t="shared" si="260"/>
        <v>1</v>
      </c>
      <c r="CO144" s="366">
        <f t="shared" si="261"/>
        <v>46.78</v>
      </c>
      <c r="CP144" s="366">
        <f t="shared" si="262"/>
        <v>3415000</v>
      </c>
      <c r="CQ144" s="394">
        <f t="shared" si="263"/>
        <v>0</v>
      </c>
      <c r="CR144" s="366">
        <f t="shared" si="264"/>
        <v>0</v>
      </c>
      <c r="CS144" s="366">
        <f t="shared" si="265"/>
        <v>0</v>
      </c>
      <c r="CT144" s="394">
        <f t="shared" si="266"/>
        <v>0</v>
      </c>
      <c r="CU144" s="366">
        <f t="shared" si="267"/>
        <v>0</v>
      </c>
      <c r="CV144" s="366">
        <f t="shared" si="268"/>
        <v>0</v>
      </c>
      <c r="CW144" s="429"/>
      <c r="CX144" s="429"/>
      <c r="CY144" s="429"/>
      <c r="CZ144" s="429"/>
      <c r="DA144" s="429"/>
      <c r="DB144" s="429"/>
      <c r="DC144" s="429"/>
      <c r="DD144" s="429"/>
      <c r="DE144" s="429"/>
      <c r="DF144" s="429"/>
      <c r="DG144" s="429"/>
      <c r="DH144" s="429"/>
      <c r="DI144" s="429"/>
      <c r="DJ144" s="429"/>
      <c r="DK144" s="429"/>
      <c r="DL144" s="429"/>
      <c r="DM144" s="429"/>
      <c r="DN144" s="429"/>
      <c r="DO144" s="429"/>
      <c r="DP144" s="429"/>
      <c r="DQ144" s="429"/>
      <c r="DR144" s="429"/>
      <c r="DS144" s="429"/>
      <c r="DT144" s="429"/>
      <c r="DU144" s="429"/>
      <c r="DV144" s="429"/>
      <c r="DW144" s="429"/>
      <c r="DX144" s="429"/>
      <c r="DY144" s="429"/>
      <c r="DZ144" s="429"/>
      <c r="EA144" s="429"/>
      <c r="EB144" s="429"/>
      <c r="EC144" s="429"/>
      <c r="ED144" s="429"/>
      <c r="EE144" s="429"/>
      <c r="EF144" s="429"/>
      <c r="EG144" s="429"/>
      <c r="EH144" s="429"/>
      <c r="EI144" s="429"/>
      <c r="EJ144" s="429"/>
      <c r="EK144" s="429"/>
      <c r="EL144" s="429"/>
      <c r="EM144" s="429"/>
      <c r="EN144" s="429"/>
      <c r="EO144" s="429"/>
      <c r="EP144" s="429"/>
      <c r="EQ144" s="429"/>
      <c r="ER144" s="429"/>
      <c r="ES144" s="429"/>
      <c r="ET144" s="429"/>
      <c r="EU144" s="429"/>
    </row>
    <row r="145" spans="1:151" x14ac:dyDescent="0.3">
      <c r="A145" s="161">
        <v>20</v>
      </c>
      <c r="B145" s="162" t="s">
        <v>23</v>
      </c>
      <c r="C145" s="8" t="s">
        <v>189</v>
      </c>
      <c r="D145" s="8" t="s">
        <v>187</v>
      </c>
      <c r="E145" s="8" t="s">
        <v>102</v>
      </c>
      <c r="F145" s="47" t="s">
        <v>18</v>
      </c>
      <c r="G145" s="47" t="s">
        <v>18</v>
      </c>
      <c r="H145" s="64" t="s">
        <v>346</v>
      </c>
      <c r="I145" s="7">
        <v>2021</v>
      </c>
      <c r="J145" s="172" t="s">
        <v>84</v>
      </c>
      <c r="K145" s="111">
        <v>12</v>
      </c>
      <c r="L145" s="12" t="s">
        <v>376</v>
      </c>
      <c r="M145" s="179" t="s">
        <v>17</v>
      </c>
      <c r="N145" s="106">
        <v>33.380000000000003</v>
      </c>
      <c r="O145" s="108">
        <v>73097.66</v>
      </c>
      <c r="P145" s="361">
        <v>2440000</v>
      </c>
      <c r="Q145" s="394">
        <f t="shared" si="198"/>
        <v>0</v>
      </c>
      <c r="R145" s="395">
        <f t="shared" si="199"/>
        <v>0</v>
      </c>
      <c r="S145" s="395">
        <f t="shared" si="200"/>
        <v>0</v>
      </c>
      <c r="T145" s="394">
        <f t="shared" si="201"/>
        <v>1</v>
      </c>
      <c r="U145" s="395">
        <f t="shared" si="202"/>
        <v>33.380000000000003</v>
      </c>
      <c r="V145" s="395">
        <f t="shared" si="203"/>
        <v>2440000</v>
      </c>
      <c r="W145" s="394">
        <f t="shared" si="204"/>
        <v>0</v>
      </c>
      <c r="X145" s="396">
        <f t="shared" si="205"/>
        <v>0</v>
      </c>
      <c r="Y145" s="396">
        <f t="shared" si="206"/>
        <v>0</v>
      </c>
      <c r="Z145" s="394">
        <f t="shared" si="207"/>
        <v>0</v>
      </c>
      <c r="AA145" s="396">
        <f t="shared" si="208"/>
        <v>0</v>
      </c>
      <c r="AB145" s="396">
        <f t="shared" si="209"/>
        <v>0</v>
      </c>
      <c r="AC145" s="394">
        <f t="shared" si="210"/>
        <v>0</v>
      </c>
      <c r="AD145" s="396">
        <f t="shared" si="211"/>
        <v>0</v>
      </c>
      <c r="AE145" s="396">
        <f t="shared" si="212"/>
        <v>0</v>
      </c>
      <c r="AF145" s="389">
        <f t="shared" si="194"/>
        <v>33.380000000000003</v>
      </c>
      <c r="AG145" s="367">
        <f t="shared" si="195"/>
        <v>2440000</v>
      </c>
      <c r="AH145" s="367">
        <f t="shared" si="191"/>
        <v>1</v>
      </c>
      <c r="AI145" s="367">
        <f t="shared" si="196"/>
        <v>0</v>
      </c>
      <c r="AJ145" s="367">
        <f t="shared" si="197"/>
        <v>0</v>
      </c>
      <c r="AK145" s="372">
        <f t="shared" si="192"/>
        <v>0</v>
      </c>
      <c r="AL145" s="394">
        <f t="shared" si="213"/>
        <v>0</v>
      </c>
      <c r="AM145" s="395">
        <f t="shared" si="214"/>
        <v>0</v>
      </c>
      <c r="AN145" s="395">
        <f t="shared" si="215"/>
        <v>0</v>
      </c>
      <c r="AO145" s="394">
        <f t="shared" si="216"/>
        <v>0</v>
      </c>
      <c r="AP145" s="395">
        <f t="shared" si="217"/>
        <v>0</v>
      </c>
      <c r="AQ145" s="395">
        <f t="shared" si="218"/>
        <v>0</v>
      </c>
      <c r="AR145" s="394">
        <f t="shared" si="219"/>
        <v>1</v>
      </c>
      <c r="AS145" s="366">
        <f t="shared" si="220"/>
        <v>33.380000000000003</v>
      </c>
      <c r="AT145" s="366">
        <f t="shared" si="221"/>
        <v>2440000</v>
      </c>
      <c r="AU145" s="394">
        <f t="shared" si="222"/>
        <v>1</v>
      </c>
      <c r="AV145" s="395">
        <f t="shared" si="223"/>
        <v>33.380000000000003</v>
      </c>
      <c r="AW145" s="395">
        <f t="shared" si="224"/>
        <v>2440000</v>
      </c>
      <c r="AX145" s="394">
        <f t="shared" si="225"/>
        <v>0</v>
      </c>
      <c r="AY145" s="366">
        <f t="shared" si="226"/>
        <v>0</v>
      </c>
      <c r="AZ145" s="366">
        <f t="shared" si="227"/>
        <v>0</v>
      </c>
      <c r="BA145" s="394">
        <f t="shared" si="228"/>
        <v>0</v>
      </c>
      <c r="BB145" s="366">
        <f t="shared" si="270"/>
        <v>0</v>
      </c>
      <c r="BC145" s="366">
        <f t="shared" si="271"/>
        <v>0</v>
      </c>
      <c r="BD145" s="394">
        <f t="shared" si="269"/>
        <v>0</v>
      </c>
      <c r="BE145" s="366">
        <f t="shared" si="180"/>
        <v>0</v>
      </c>
      <c r="BF145" s="366">
        <f t="shared" si="181"/>
        <v>0</v>
      </c>
      <c r="BG145" s="394">
        <f t="shared" si="229"/>
        <v>0</v>
      </c>
      <c r="BH145" s="366">
        <f t="shared" si="182"/>
        <v>0</v>
      </c>
      <c r="BI145" s="366">
        <f t="shared" si="183"/>
        <v>0</v>
      </c>
      <c r="BJ145" s="394">
        <f t="shared" si="230"/>
        <v>0</v>
      </c>
      <c r="BK145" s="366">
        <f t="shared" si="231"/>
        <v>0</v>
      </c>
      <c r="BL145" s="366">
        <f t="shared" si="232"/>
        <v>0</v>
      </c>
      <c r="BM145" s="394">
        <f t="shared" si="233"/>
        <v>1</v>
      </c>
      <c r="BN145" s="366">
        <f t="shared" si="234"/>
        <v>33.380000000000003</v>
      </c>
      <c r="BO145" s="366">
        <f t="shared" si="235"/>
        <v>2440000</v>
      </c>
      <c r="BP145" s="394">
        <f t="shared" si="236"/>
        <v>0</v>
      </c>
      <c r="BQ145" s="366">
        <f t="shared" si="237"/>
        <v>0</v>
      </c>
      <c r="BR145" s="366">
        <f t="shared" si="238"/>
        <v>0</v>
      </c>
      <c r="BS145" s="394">
        <f t="shared" si="239"/>
        <v>0</v>
      </c>
      <c r="BT145" s="366">
        <f t="shared" si="240"/>
        <v>0</v>
      </c>
      <c r="BU145" s="366">
        <f t="shared" si="241"/>
        <v>0</v>
      </c>
      <c r="BV145" s="394">
        <f t="shared" si="242"/>
        <v>0</v>
      </c>
      <c r="BW145" s="366">
        <f t="shared" si="243"/>
        <v>0</v>
      </c>
      <c r="BX145" s="366">
        <f t="shared" si="244"/>
        <v>0</v>
      </c>
      <c r="BY145" s="394">
        <f t="shared" si="245"/>
        <v>0</v>
      </c>
      <c r="BZ145" s="366">
        <f t="shared" si="246"/>
        <v>0</v>
      </c>
      <c r="CA145" s="366">
        <f t="shared" si="247"/>
        <v>0</v>
      </c>
      <c r="CB145" s="394">
        <f t="shared" si="248"/>
        <v>0</v>
      </c>
      <c r="CC145" s="366">
        <f t="shared" si="249"/>
        <v>0</v>
      </c>
      <c r="CD145" s="366">
        <f t="shared" si="250"/>
        <v>0</v>
      </c>
      <c r="CE145" s="394">
        <f t="shared" si="251"/>
        <v>0</v>
      </c>
      <c r="CF145" s="366">
        <f t="shared" si="252"/>
        <v>0</v>
      </c>
      <c r="CG145" s="366">
        <f t="shared" si="253"/>
        <v>0</v>
      </c>
      <c r="CH145" s="394">
        <f t="shared" si="254"/>
        <v>0</v>
      </c>
      <c r="CI145" s="366">
        <f t="shared" si="255"/>
        <v>0</v>
      </c>
      <c r="CJ145" s="366">
        <f t="shared" si="256"/>
        <v>0</v>
      </c>
      <c r="CK145" s="394">
        <f t="shared" si="257"/>
        <v>0</v>
      </c>
      <c r="CL145" s="366">
        <f t="shared" si="258"/>
        <v>0</v>
      </c>
      <c r="CM145" s="366">
        <f t="shared" si="259"/>
        <v>0</v>
      </c>
      <c r="CN145" s="394">
        <f t="shared" si="260"/>
        <v>1</v>
      </c>
      <c r="CO145" s="366">
        <f t="shared" si="261"/>
        <v>33.380000000000003</v>
      </c>
      <c r="CP145" s="366">
        <f t="shared" si="262"/>
        <v>2440000</v>
      </c>
      <c r="CQ145" s="394">
        <f t="shared" si="263"/>
        <v>0</v>
      </c>
      <c r="CR145" s="366">
        <f t="shared" si="264"/>
        <v>0</v>
      </c>
      <c r="CS145" s="366">
        <f t="shared" si="265"/>
        <v>0</v>
      </c>
      <c r="CT145" s="394">
        <f t="shared" si="266"/>
        <v>0</v>
      </c>
      <c r="CU145" s="366">
        <f t="shared" si="267"/>
        <v>0</v>
      </c>
      <c r="CV145" s="366">
        <f t="shared" si="268"/>
        <v>0</v>
      </c>
      <c r="CW145" s="429"/>
      <c r="CX145" s="429"/>
      <c r="CY145" s="429"/>
      <c r="CZ145" s="429"/>
      <c r="DA145" s="429"/>
      <c r="DB145" s="429"/>
      <c r="DC145" s="429"/>
      <c r="DD145" s="429"/>
      <c r="DE145" s="429"/>
      <c r="DF145" s="429"/>
      <c r="DG145" s="429"/>
      <c r="DH145" s="429"/>
      <c r="DI145" s="429"/>
      <c r="DJ145" s="429"/>
      <c r="DK145" s="429"/>
      <c r="DL145" s="429"/>
      <c r="DM145" s="429"/>
      <c r="DN145" s="429"/>
      <c r="DO145" s="429"/>
      <c r="DP145" s="429"/>
      <c r="DQ145" s="429"/>
      <c r="DR145" s="429"/>
      <c r="DS145" s="429"/>
      <c r="DT145" s="429"/>
      <c r="DU145" s="429"/>
      <c r="DV145" s="429"/>
      <c r="DW145" s="429"/>
      <c r="DX145" s="429"/>
      <c r="DY145" s="429"/>
      <c r="DZ145" s="429"/>
      <c r="EA145" s="429"/>
      <c r="EB145" s="429"/>
      <c r="EC145" s="429"/>
      <c r="ED145" s="429"/>
      <c r="EE145" s="429"/>
      <c r="EF145" s="429"/>
      <c r="EG145" s="429"/>
      <c r="EH145" s="429"/>
      <c r="EI145" s="429"/>
      <c r="EJ145" s="429"/>
      <c r="EK145" s="429"/>
      <c r="EL145" s="429"/>
      <c r="EM145" s="429"/>
      <c r="EN145" s="429"/>
      <c r="EO145" s="429"/>
      <c r="EP145" s="429"/>
      <c r="EQ145" s="429"/>
      <c r="ER145" s="429"/>
      <c r="ES145" s="429"/>
      <c r="ET145" s="429"/>
      <c r="EU145" s="429"/>
    </row>
    <row r="146" spans="1:151" x14ac:dyDescent="0.3">
      <c r="A146" s="161">
        <v>21</v>
      </c>
      <c r="B146" s="162" t="s">
        <v>23</v>
      </c>
      <c r="C146" s="8" t="s">
        <v>189</v>
      </c>
      <c r="D146" s="8" t="s">
        <v>187</v>
      </c>
      <c r="E146" s="8" t="s">
        <v>102</v>
      </c>
      <c r="F146" s="47" t="s">
        <v>18</v>
      </c>
      <c r="G146" s="47" t="s">
        <v>18</v>
      </c>
      <c r="H146" s="64" t="s">
        <v>346</v>
      </c>
      <c r="I146" s="7">
        <v>2021</v>
      </c>
      <c r="J146" s="172" t="s">
        <v>84</v>
      </c>
      <c r="K146" s="111">
        <v>13</v>
      </c>
      <c r="L146" s="12" t="s">
        <v>376</v>
      </c>
      <c r="M146" s="179" t="s">
        <v>17</v>
      </c>
      <c r="N146" s="106">
        <v>47.58</v>
      </c>
      <c r="O146" s="108">
        <v>73034.89</v>
      </c>
      <c r="P146" s="361">
        <v>3475000</v>
      </c>
      <c r="Q146" s="394">
        <f t="shared" si="198"/>
        <v>0</v>
      </c>
      <c r="R146" s="395">
        <f t="shared" si="199"/>
        <v>0</v>
      </c>
      <c r="S146" s="395">
        <f t="shared" si="200"/>
        <v>0</v>
      </c>
      <c r="T146" s="394">
        <f t="shared" si="201"/>
        <v>1</v>
      </c>
      <c r="U146" s="395">
        <f t="shared" si="202"/>
        <v>47.58</v>
      </c>
      <c r="V146" s="395">
        <f t="shared" si="203"/>
        <v>3475000</v>
      </c>
      <c r="W146" s="394">
        <f t="shared" si="204"/>
        <v>0</v>
      </c>
      <c r="X146" s="396">
        <f t="shared" si="205"/>
        <v>0</v>
      </c>
      <c r="Y146" s="396">
        <f t="shared" si="206"/>
        <v>0</v>
      </c>
      <c r="Z146" s="394">
        <f t="shared" si="207"/>
        <v>0</v>
      </c>
      <c r="AA146" s="396">
        <f t="shared" si="208"/>
        <v>0</v>
      </c>
      <c r="AB146" s="396">
        <f t="shared" si="209"/>
        <v>0</v>
      </c>
      <c r="AC146" s="394">
        <f t="shared" si="210"/>
        <v>0</v>
      </c>
      <c r="AD146" s="396">
        <f t="shared" si="211"/>
        <v>0</v>
      </c>
      <c r="AE146" s="396">
        <f t="shared" si="212"/>
        <v>0</v>
      </c>
      <c r="AF146" s="389">
        <f t="shared" si="194"/>
        <v>47.58</v>
      </c>
      <c r="AG146" s="367">
        <f t="shared" si="195"/>
        <v>3475000</v>
      </c>
      <c r="AH146" s="367">
        <f t="shared" si="191"/>
        <v>1</v>
      </c>
      <c r="AI146" s="367">
        <f t="shared" si="196"/>
        <v>0</v>
      </c>
      <c r="AJ146" s="367">
        <f t="shared" si="197"/>
        <v>0</v>
      </c>
      <c r="AK146" s="372">
        <f t="shared" si="192"/>
        <v>0</v>
      </c>
      <c r="AL146" s="394">
        <f t="shared" si="213"/>
        <v>0</v>
      </c>
      <c r="AM146" s="395">
        <f t="shared" si="214"/>
        <v>0</v>
      </c>
      <c r="AN146" s="395">
        <f t="shared" si="215"/>
        <v>0</v>
      </c>
      <c r="AO146" s="394">
        <f t="shared" si="216"/>
        <v>0</v>
      </c>
      <c r="AP146" s="395">
        <f t="shared" si="217"/>
        <v>0</v>
      </c>
      <c r="AQ146" s="395">
        <f t="shared" si="218"/>
        <v>0</v>
      </c>
      <c r="AR146" s="394">
        <f t="shared" si="219"/>
        <v>1</v>
      </c>
      <c r="AS146" s="366">
        <f t="shared" si="220"/>
        <v>47.58</v>
      </c>
      <c r="AT146" s="366">
        <f t="shared" si="221"/>
        <v>3475000</v>
      </c>
      <c r="AU146" s="394">
        <f t="shared" si="222"/>
        <v>1</v>
      </c>
      <c r="AV146" s="395">
        <f t="shared" si="223"/>
        <v>47.58</v>
      </c>
      <c r="AW146" s="395">
        <f t="shared" si="224"/>
        <v>3475000</v>
      </c>
      <c r="AX146" s="394">
        <f t="shared" si="225"/>
        <v>0</v>
      </c>
      <c r="AY146" s="366">
        <f t="shared" si="226"/>
        <v>0</v>
      </c>
      <c r="AZ146" s="366">
        <f t="shared" si="227"/>
        <v>0</v>
      </c>
      <c r="BA146" s="394">
        <f t="shared" si="228"/>
        <v>0</v>
      </c>
      <c r="BB146" s="366">
        <f t="shared" si="270"/>
        <v>0</v>
      </c>
      <c r="BC146" s="366">
        <f t="shared" si="271"/>
        <v>0</v>
      </c>
      <c r="BD146" s="394">
        <f t="shared" si="269"/>
        <v>0</v>
      </c>
      <c r="BE146" s="366">
        <f t="shared" si="180"/>
        <v>0</v>
      </c>
      <c r="BF146" s="366">
        <f t="shared" si="181"/>
        <v>0</v>
      </c>
      <c r="BG146" s="394">
        <f t="shared" si="229"/>
        <v>0</v>
      </c>
      <c r="BH146" s="366">
        <f t="shared" si="182"/>
        <v>0</v>
      </c>
      <c r="BI146" s="366">
        <f t="shared" si="183"/>
        <v>0</v>
      </c>
      <c r="BJ146" s="394">
        <f t="shared" si="230"/>
        <v>0</v>
      </c>
      <c r="BK146" s="366">
        <f t="shared" si="231"/>
        <v>0</v>
      </c>
      <c r="BL146" s="366">
        <f t="shared" si="232"/>
        <v>0</v>
      </c>
      <c r="BM146" s="394">
        <f t="shared" si="233"/>
        <v>1</v>
      </c>
      <c r="BN146" s="366">
        <f t="shared" si="234"/>
        <v>47.58</v>
      </c>
      <c r="BO146" s="366">
        <f t="shared" si="235"/>
        <v>3475000</v>
      </c>
      <c r="BP146" s="394">
        <f t="shared" si="236"/>
        <v>0</v>
      </c>
      <c r="BQ146" s="366">
        <f t="shared" si="237"/>
        <v>0</v>
      </c>
      <c r="BR146" s="366">
        <f t="shared" si="238"/>
        <v>0</v>
      </c>
      <c r="BS146" s="394">
        <f t="shared" si="239"/>
        <v>0</v>
      </c>
      <c r="BT146" s="366">
        <f t="shared" si="240"/>
        <v>0</v>
      </c>
      <c r="BU146" s="366">
        <f t="shared" si="241"/>
        <v>0</v>
      </c>
      <c r="BV146" s="394">
        <f t="shared" si="242"/>
        <v>0</v>
      </c>
      <c r="BW146" s="366">
        <f t="shared" si="243"/>
        <v>0</v>
      </c>
      <c r="BX146" s="366">
        <f t="shared" si="244"/>
        <v>0</v>
      </c>
      <c r="BY146" s="394">
        <f t="shared" si="245"/>
        <v>0</v>
      </c>
      <c r="BZ146" s="366">
        <f t="shared" si="246"/>
        <v>0</v>
      </c>
      <c r="CA146" s="366">
        <f t="shared" si="247"/>
        <v>0</v>
      </c>
      <c r="CB146" s="394">
        <f t="shared" si="248"/>
        <v>0</v>
      </c>
      <c r="CC146" s="366">
        <f t="shared" si="249"/>
        <v>0</v>
      </c>
      <c r="CD146" s="366">
        <f t="shared" si="250"/>
        <v>0</v>
      </c>
      <c r="CE146" s="394">
        <f t="shared" si="251"/>
        <v>0</v>
      </c>
      <c r="CF146" s="366">
        <f t="shared" si="252"/>
        <v>0</v>
      </c>
      <c r="CG146" s="366">
        <f t="shared" si="253"/>
        <v>0</v>
      </c>
      <c r="CH146" s="394">
        <f t="shared" si="254"/>
        <v>0</v>
      </c>
      <c r="CI146" s="366">
        <f t="shared" si="255"/>
        <v>0</v>
      </c>
      <c r="CJ146" s="366">
        <f t="shared" si="256"/>
        <v>0</v>
      </c>
      <c r="CK146" s="394">
        <f t="shared" si="257"/>
        <v>0</v>
      </c>
      <c r="CL146" s="366">
        <f t="shared" si="258"/>
        <v>0</v>
      </c>
      <c r="CM146" s="366">
        <f t="shared" si="259"/>
        <v>0</v>
      </c>
      <c r="CN146" s="394">
        <f t="shared" si="260"/>
        <v>1</v>
      </c>
      <c r="CO146" s="366">
        <f t="shared" si="261"/>
        <v>47.58</v>
      </c>
      <c r="CP146" s="366">
        <f t="shared" si="262"/>
        <v>3475000</v>
      </c>
      <c r="CQ146" s="394">
        <f t="shared" si="263"/>
        <v>0</v>
      </c>
      <c r="CR146" s="366">
        <f t="shared" si="264"/>
        <v>0</v>
      </c>
      <c r="CS146" s="366">
        <f t="shared" si="265"/>
        <v>0</v>
      </c>
      <c r="CT146" s="394">
        <f t="shared" si="266"/>
        <v>0</v>
      </c>
      <c r="CU146" s="366">
        <f t="shared" si="267"/>
        <v>0</v>
      </c>
      <c r="CV146" s="366">
        <f t="shared" si="268"/>
        <v>0</v>
      </c>
      <c r="CW146" s="429"/>
      <c r="CX146" s="429"/>
      <c r="CY146" s="429"/>
      <c r="CZ146" s="429"/>
      <c r="DA146" s="429"/>
      <c r="DB146" s="429"/>
      <c r="DC146" s="429"/>
      <c r="DD146" s="429"/>
      <c r="DE146" s="429"/>
      <c r="DF146" s="429"/>
      <c r="DG146" s="429"/>
      <c r="DH146" s="429"/>
      <c r="DI146" s="429"/>
      <c r="DJ146" s="429"/>
      <c r="DK146" s="429"/>
      <c r="DL146" s="429"/>
      <c r="DM146" s="429"/>
      <c r="DN146" s="429"/>
      <c r="DO146" s="429"/>
      <c r="DP146" s="429"/>
      <c r="DQ146" s="429"/>
      <c r="DR146" s="429"/>
      <c r="DS146" s="429"/>
      <c r="DT146" s="429"/>
      <c r="DU146" s="429"/>
      <c r="DV146" s="429"/>
      <c r="DW146" s="429"/>
      <c r="DX146" s="429"/>
      <c r="DY146" s="429"/>
      <c r="DZ146" s="429"/>
      <c r="EA146" s="429"/>
      <c r="EB146" s="429"/>
      <c r="EC146" s="429"/>
      <c r="ED146" s="429"/>
      <c r="EE146" s="429"/>
      <c r="EF146" s="429"/>
      <c r="EG146" s="429"/>
      <c r="EH146" s="429"/>
      <c r="EI146" s="429"/>
      <c r="EJ146" s="429"/>
      <c r="EK146" s="429"/>
      <c r="EL146" s="429"/>
      <c r="EM146" s="429"/>
      <c r="EN146" s="429"/>
      <c r="EO146" s="429"/>
      <c r="EP146" s="429"/>
      <c r="EQ146" s="429"/>
      <c r="ER146" s="429"/>
      <c r="ES146" s="429"/>
      <c r="ET146" s="429"/>
      <c r="EU146" s="429"/>
    </row>
    <row r="147" spans="1:151" x14ac:dyDescent="0.3">
      <c r="A147" s="161">
        <v>22</v>
      </c>
      <c r="B147" s="162" t="s">
        <v>23</v>
      </c>
      <c r="C147" s="8" t="s">
        <v>189</v>
      </c>
      <c r="D147" s="8" t="s">
        <v>187</v>
      </c>
      <c r="E147" s="8" t="s">
        <v>102</v>
      </c>
      <c r="F147" s="47" t="s">
        <v>18</v>
      </c>
      <c r="G147" s="47" t="s">
        <v>18</v>
      </c>
      <c r="H147" s="64" t="s">
        <v>346</v>
      </c>
      <c r="I147" s="7">
        <v>2021</v>
      </c>
      <c r="J147" s="172" t="s">
        <v>84</v>
      </c>
      <c r="K147" s="111">
        <v>14</v>
      </c>
      <c r="L147" s="12" t="s">
        <v>376</v>
      </c>
      <c r="M147" s="179" t="s">
        <v>17</v>
      </c>
      <c r="N147" s="106">
        <v>47.24</v>
      </c>
      <c r="O147" s="108">
        <v>75994.92</v>
      </c>
      <c r="P147" s="361">
        <v>3590000</v>
      </c>
      <c r="Q147" s="394">
        <f t="shared" si="198"/>
        <v>0</v>
      </c>
      <c r="R147" s="395">
        <f t="shared" si="199"/>
        <v>0</v>
      </c>
      <c r="S147" s="395">
        <f t="shared" si="200"/>
        <v>0</v>
      </c>
      <c r="T147" s="394">
        <f t="shared" si="201"/>
        <v>1</v>
      </c>
      <c r="U147" s="395">
        <f t="shared" si="202"/>
        <v>47.24</v>
      </c>
      <c r="V147" s="395">
        <f t="shared" si="203"/>
        <v>3590000</v>
      </c>
      <c r="W147" s="394">
        <f t="shared" si="204"/>
        <v>0</v>
      </c>
      <c r="X147" s="396">
        <f t="shared" si="205"/>
        <v>0</v>
      </c>
      <c r="Y147" s="396">
        <f t="shared" si="206"/>
        <v>0</v>
      </c>
      <c r="Z147" s="394">
        <f t="shared" si="207"/>
        <v>0</v>
      </c>
      <c r="AA147" s="396">
        <f t="shared" si="208"/>
        <v>0</v>
      </c>
      <c r="AB147" s="396">
        <f t="shared" si="209"/>
        <v>0</v>
      </c>
      <c r="AC147" s="394">
        <f t="shared" si="210"/>
        <v>0</v>
      </c>
      <c r="AD147" s="396">
        <f t="shared" si="211"/>
        <v>0</v>
      </c>
      <c r="AE147" s="396">
        <f t="shared" si="212"/>
        <v>0</v>
      </c>
      <c r="AF147" s="389">
        <f t="shared" si="194"/>
        <v>47.24</v>
      </c>
      <c r="AG147" s="367">
        <f t="shared" si="195"/>
        <v>3590000</v>
      </c>
      <c r="AH147" s="367">
        <f t="shared" si="191"/>
        <v>1</v>
      </c>
      <c r="AI147" s="367">
        <f t="shared" si="196"/>
        <v>0</v>
      </c>
      <c r="AJ147" s="367">
        <f t="shared" si="197"/>
        <v>0</v>
      </c>
      <c r="AK147" s="372">
        <f t="shared" si="192"/>
        <v>0</v>
      </c>
      <c r="AL147" s="394">
        <f t="shared" si="213"/>
        <v>0</v>
      </c>
      <c r="AM147" s="395">
        <f t="shared" si="214"/>
        <v>0</v>
      </c>
      <c r="AN147" s="395">
        <f t="shared" si="215"/>
        <v>0</v>
      </c>
      <c r="AO147" s="394">
        <f t="shared" si="216"/>
        <v>0</v>
      </c>
      <c r="AP147" s="395">
        <f t="shared" si="217"/>
        <v>0</v>
      </c>
      <c r="AQ147" s="395">
        <f t="shared" si="218"/>
        <v>0</v>
      </c>
      <c r="AR147" s="394">
        <f t="shared" si="219"/>
        <v>1</v>
      </c>
      <c r="AS147" s="366">
        <f t="shared" si="220"/>
        <v>47.24</v>
      </c>
      <c r="AT147" s="366">
        <f t="shared" si="221"/>
        <v>3590000</v>
      </c>
      <c r="AU147" s="394">
        <f t="shared" si="222"/>
        <v>1</v>
      </c>
      <c r="AV147" s="395">
        <f t="shared" si="223"/>
        <v>47.24</v>
      </c>
      <c r="AW147" s="395">
        <f t="shared" si="224"/>
        <v>3590000</v>
      </c>
      <c r="AX147" s="394">
        <f t="shared" si="225"/>
        <v>0</v>
      </c>
      <c r="AY147" s="366">
        <f t="shared" si="226"/>
        <v>0</v>
      </c>
      <c r="AZ147" s="366">
        <f t="shared" si="227"/>
        <v>0</v>
      </c>
      <c r="BA147" s="394">
        <f t="shared" si="228"/>
        <v>0</v>
      </c>
      <c r="BB147" s="366">
        <f t="shared" si="270"/>
        <v>0</v>
      </c>
      <c r="BC147" s="366">
        <f t="shared" si="271"/>
        <v>0</v>
      </c>
      <c r="BD147" s="394">
        <f t="shared" si="269"/>
        <v>0</v>
      </c>
      <c r="BE147" s="366">
        <f t="shared" si="180"/>
        <v>0</v>
      </c>
      <c r="BF147" s="366">
        <f t="shared" si="181"/>
        <v>0</v>
      </c>
      <c r="BG147" s="394">
        <f t="shared" si="229"/>
        <v>0</v>
      </c>
      <c r="BH147" s="366">
        <f t="shared" si="182"/>
        <v>0</v>
      </c>
      <c r="BI147" s="366">
        <f t="shared" si="183"/>
        <v>0</v>
      </c>
      <c r="BJ147" s="394">
        <f t="shared" si="230"/>
        <v>0</v>
      </c>
      <c r="BK147" s="366">
        <f t="shared" si="231"/>
        <v>0</v>
      </c>
      <c r="BL147" s="366">
        <f t="shared" si="232"/>
        <v>0</v>
      </c>
      <c r="BM147" s="394">
        <f t="shared" si="233"/>
        <v>1</v>
      </c>
      <c r="BN147" s="366">
        <f t="shared" si="234"/>
        <v>47.24</v>
      </c>
      <c r="BO147" s="366">
        <f t="shared" si="235"/>
        <v>3590000</v>
      </c>
      <c r="BP147" s="394">
        <f t="shared" si="236"/>
        <v>0</v>
      </c>
      <c r="BQ147" s="366">
        <f t="shared" si="237"/>
        <v>0</v>
      </c>
      <c r="BR147" s="366">
        <f t="shared" si="238"/>
        <v>0</v>
      </c>
      <c r="BS147" s="394">
        <f t="shared" si="239"/>
        <v>0</v>
      </c>
      <c r="BT147" s="366">
        <f t="shared" si="240"/>
        <v>0</v>
      </c>
      <c r="BU147" s="366">
        <f t="shared" si="241"/>
        <v>0</v>
      </c>
      <c r="BV147" s="394">
        <f t="shared" si="242"/>
        <v>0</v>
      </c>
      <c r="BW147" s="366">
        <f t="shared" si="243"/>
        <v>0</v>
      </c>
      <c r="BX147" s="366">
        <f t="shared" si="244"/>
        <v>0</v>
      </c>
      <c r="BY147" s="394">
        <f t="shared" si="245"/>
        <v>0</v>
      </c>
      <c r="BZ147" s="366">
        <f t="shared" si="246"/>
        <v>0</v>
      </c>
      <c r="CA147" s="366">
        <f t="shared" si="247"/>
        <v>0</v>
      </c>
      <c r="CB147" s="394">
        <f t="shared" si="248"/>
        <v>0</v>
      </c>
      <c r="CC147" s="366">
        <f t="shared" si="249"/>
        <v>0</v>
      </c>
      <c r="CD147" s="366">
        <f t="shared" si="250"/>
        <v>0</v>
      </c>
      <c r="CE147" s="394">
        <f t="shared" si="251"/>
        <v>0</v>
      </c>
      <c r="CF147" s="366">
        <f t="shared" si="252"/>
        <v>0</v>
      </c>
      <c r="CG147" s="366">
        <f t="shared" si="253"/>
        <v>0</v>
      </c>
      <c r="CH147" s="394">
        <f t="shared" si="254"/>
        <v>0</v>
      </c>
      <c r="CI147" s="366">
        <f t="shared" si="255"/>
        <v>0</v>
      </c>
      <c r="CJ147" s="366">
        <f t="shared" si="256"/>
        <v>0</v>
      </c>
      <c r="CK147" s="394">
        <f t="shared" si="257"/>
        <v>0</v>
      </c>
      <c r="CL147" s="366">
        <f t="shared" si="258"/>
        <v>0</v>
      </c>
      <c r="CM147" s="366">
        <f t="shared" si="259"/>
        <v>0</v>
      </c>
      <c r="CN147" s="394">
        <f t="shared" si="260"/>
        <v>1</v>
      </c>
      <c r="CO147" s="366">
        <f t="shared" si="261"/>
        <v>47.24</v>
      </c>
      <c r="CP147" s="366">
        <f t="shared" si="262"/>
        <v>3590000</v>
      </c>
      <c r="CQ147" s="394">
        <f t="shared" si="263"/>
        <v>0</v>
      </c>
      <c r="CR147" s="366">
        <f t="shared" si="264"/>
        <v>0</v>
      </c>
      <c r="CS147" s="366">
        <f t="shared" si="265"/>
        <v>0</v>
      </c>
      <c r="CT147" s="394">
        <f t="shared" si="266"/>
        <v>0</v>
      </c>
      <c r="CU147" s="366">
        <f t="shared" si="267"/>
        <v>0</v>
      </c>
      <c r="CV147" s="366">
        <f t="shared" si="268"/>
        <v>0</v>
      </c>
      <c r="CW147" s="429"/>
      <c r="CX147" s="429"/>
      <c r="CY147" s="429"/>
      <c r="CZ147" s="429"/>
      <c r="DA147" s="429"/>
      <c r="DB147" s="429"/>
      <c r="DC147" s="429"/>
      <c r="DD147" s="429"/>
      <c r="DE147" s="429"/>
      <c r="DF147" s="429"/>
      <c r="DG147" s="429"/>
      <c r="DH147" s="429"/>
      <c r="DI147" s="429"/>
      <c r="DJ147" s="429"/>
      <c r="DK147" s="429"/>
      <c r="DL147" s="429"/>
      <c r="DM147" s="429"/>
      <c r="DN147" s="429"/>
      <c r="DO147" s="429"/>
      <c r="DP147" s="429"/>
      <c r="DQ147" s="429"/>
      <c r="DR147" s="429"/>
      <c r="DS147" s="429"/>
      <c r="DT147" s="429"/>
      <c r="DU147" s="429"/>
      <c r="DV147" s="429"/>
      <c r="DW147" s="429"/>
      <c r="DX147" s="429"/>
      <c r="DY147" s="429"/>
      <c r="DZ147" s="429"/>
      <c r="EA147" s="429"/>
      <c r="EB147" s="429"/>
      <c r="EC147" s="429"/>
      <c r="ED147" s="429"/>
      <c r="EE147" s="429"/>
      <c r="EF147" s="429"/>
      <c r="EG147" s="429"/>
      <c r="EH147" s="429"/>
      <c r="EI147" s="429"/>
      <c r="EJ147" s="429"/>
      <c r="EK147" s="429"/>
      <c r="EL147" s="429"/>
      <c r="EM147" s="429"/>
      <c r="EN147" s="429"/>
      <c r="EO147" s="429"/>
      <c r="EP147" s="429"/>
      <c r="EQ147" s="429"/>
      <c r="ER147" s="429"/>
      <c r="ES147" s="429"/>
      <c r="ET147" s="429"/>
      <c r="EU147" s="429"/>
    </row>
    <row r="148" spans="1:151" x14ac:dyDescent="0.3">
      <c r="A148" s="161">
        <v>23</v>
      </c>
      <c r="B148" s="162" t="s">
        <v>23</v>
      </c>
      <c r="C148" s="8" t="s">
        <v>189</v>
      </c>
      <c r="D148" s="8" t="s">
        <v>187</v>
      </c>
      <c r="E148" s="8" t="s">
        <v>102</v>
      </c>
      <c r="F148" s="47" t="s">
        <v>18</v>
      </c>
      <c r="G148" s="47" t="s">
        <v>18</v>
      </c>
      <c r="H148" s="64" t="s">
        <v>346</v>
      </c>
      <c r="I148" s="7">
        <v>2021</v>
      </c>
      <c r="J148" s="17" t="s">
        <v>82</v>
      </c>
      <c r="K148" s="111">
        <v>15</v>
      </c>
      <c r="L148" s="12" t="s">
        <v>376</v>
      </c>
      <c r="M148" s="179" t="s">
        <v>17</v>
      </c>
      <c r="N148" s="106">
        <v>39.090000000000003</v>
      </c>
      <c r="O148" s="108">
        <v>78025.070000000007</v>
      </c>
      <c r="P148" s="361">
        <v>3050000</v>
      </c>
      <c r="Q148" s="394">
        <f t="shared" si="198"/>
        <v>0</v>
      </c>
      <c r="R148" s="395">
        <f t="shared" si="199"/>
        <v>0</v>
      </c>
      <c r="S148" s="395">
        <f t="shared" si="200"/>
        <v>0</v>
      </c>
      <c r="T148" s="394">
        <f t="shared" si="201"/>
        <v>1</v>
      </c>
      <c r="U148" s="395">
        <f t="shared" si="202"/>
        <v>39.090000000000003</v>
      </c>
      <c r="V148" s="395">
        <f t="shared" si="203"/>
        <v>3050000</v>
      </c>
      <c r="W148" s="394">
        <f t="shared" si="204"/>
        <v>0</v>
      </c>
      <c r="X148" s="396">
        <f t="shared" si="205"/>
        <v>0</v>
      </c>
      <c r="Y148" s="396">
        <f t="shared" si="206"/>
        <v>0</v>
      </c>
      <c r="Z148" s="394">
        <f t="shared" si="207"/>
        <v>0</v>
      </c>
      <c r="AA148" s="396">
        <f t="shared" si="208"/>
        <v>0</v>
      </c>
      <c r="AB148" s="396">
        <f t="shared" si="209"/>
        <v>0</v>
      </c>
      <c r="AC148" s="394">
        <f t="shared" si="210"/>
        <v>0</v>
      </c>
      <c r="AD148" s="396">
        <f t="shared" si="211"/>
        <v>0</v>
      </c>
      <c r="AE148" s="396">
        <f t="shared" si="212"/>
        <v>0</v>
      </c>
      <c r="AF148" s="389">
        <f t="shared" si="194"/>
        <v>39.090000000000003</v>
      </c>
      <c r="AG148" s="367">
        <f t="shared" si="195"/>
        <v>3050000</v>
      </c>
      <c r="AH148" s="367">
        <f t="shared" si="191"/>
        <v>1</v>
      </c>
      <c r="AI148" s="367">
        <f t="shared" si="196"/>
        <v>0</v>
      </c>
      <c r="AJ148" s="367">
        <f t="shared" si="197"/>
        <v>0</v>
      </c>
      <c r="AK148" s="372">
        <f t="shared" si="192"/>
        <v>0</v>
      </c>
      <c r="AL148" s="394">
        <f t="shared" si="213"/>
        <v>0</v>
      </c>
      <c r="AM148" s="395">
        <f t="shared" si="214"/>
        <v>0</v>
      </c>
      <c r="AN148" s="395">
        <f t="shared" si="215"/>
        <v>0</v>
      </c>
      <c r="AO148" s="394">
        <f t="shared" si="216"/>
        <v>0</v>
      </c>
      <c r="AP148" s="395">
        <f t="shared" si="217"/>
        <v>0</v>
      </c>
      <c r="AQ148" s="395">
        <f t="shared" si="218"/>
        <v>0</v>
      </c>
      <c r="AR148" s="394">
        <f t="shared" si="219"/>
        <v>1</v>
      </c>
      <c r="AS148" s="366">
        <f t="shared" si="220"/>
        <v>39.090000000000003</v>
      </c>
      <c r="AT148" s="366">
        <f t="shared" si="221"/>
        <v>3050000</v>
      </c>
      <c r="AU148" s="394">
        <f t="shared" si="222"/>
        <v>1</v>
      </c>
      <c r="AV148" s="395">
        <f t="shared" si="223"/>
        <v>39.090000000000003</v>
      </c>
      <c r="AW148" s="395">
        <f t="shared" si="224"/>
        <v>3050000</v>
      </c>
      <c r="AX148" s="394">
        <f t="shared" si="225"/>
        <v>0</v>
      </c>
      <c r="AY148" s="366">
        <f t="shared" si="226"/>
        <v>0</v>
      </c>
      <c r="AZ148" s="366">
        <f t="shared" si="227"/>
        <v>0</v>
      </c>
      <c r="BA148" s="394">
        <f t="shared" si="228"/>
        <v>0</v>
      </c>
      <c r="BB148" s="366">
        <f t="shared" si="270"/>
        <v>0</v>
      </c>
      <c r="BC148" s="366">
        <f t="shared" si="271"/>
        <v>0</v>
      </c>
      <c r="BD148" s="394">
        <f t="shared" si="269"/>
        <v>0</v>
      </c>
      <c r="BE148" s="366">
        <f t="shared" si="180"/>
        <v>0</v>
      </c>
      <c r="BF148" s="366">
        <f t="shared" si="181"/>
        <v>0</v>
      </c>
      <c r="BG148" s="394">
        <f t="shared" si="229"/>
        <v>0</v>
      </c>
      <c r="BH148" s="366">
        <f t="shared" si="182"/>
        <v>0</v>
      </c>
      <c r="BI148" s="366">
        <f t="shared" si="183"/>
        <v>0</v>
      </c>
      <c r="BJ148" s="394">
        <f t="shared" si="230"/>
        <v>0</v>
      </c>
      <c r="BK148" s="366">
        <f t="shared" si="231"/>
        <v>0</v>
      </c>
      <c r="BL148" s="366">
        <f t="shared" si="232"/>
        <v>0</v>
      </c>
      <c r="BM148" s="394">
        <f t="shared" si="233"/>
        <v>1</v>
      </c>
      <c r="BN148" s="366">
        <f t="shared" si="234"/>
        <v>39.090000000000003</v>
      </c>
      <c r="BO148" s="366">
        <f t="shared" si="235"/>
        <v>3050000</v>
      </c>
      <c r="BP148" s="394">
        <f t="shared" si="236"/>
        <v>0</v>
      </c>
      <c r="BQ148" s="366">
        <f t="shared" si="237"/>
        <v>0</v>
      </c>
      <c r="BR148" s="366">
        <f t="shared" si="238"/>
        <v>0</v>
      </c>
      <c r="BS148" s="394">
        <f t="shared" si="239"/>
        <v>0</v>
      </c>
      <c r="BT148" s="366">
        <f t="shared" si="240"/>
        <v>0</v>
      </c>
      <c r="BU148" s="366">
        <f t="shared" si="241"/>
        <v>0</v>
      </c>
      <c r="BV148" s="394">
        <f t="shared" si="242"/>
        <v>0</v>
      </c>
      <c r="BW148" s="366">
        <f t="shared" si="243"/>
        <v>0</v>
      </c>
      <c r="BX148" s="366">
        <f t="shared" si="244"/>
        <v>0</v>
      </c>
      <c r="BY148" s="394">
        <f t="shared" si="245"/>
        <v>0</v>
      </c>
      <c r="BZ148" s="366">
        <f t="shared" si="246"/>
        <v>0</v>
      </c>
      <c r="CA148" s="366">
        <f t="shared" si="247"/>
        <v>0</v>
      </c>
      <c r="CB148" s="394">
        <f t="shared" si="248"/>
        <v>0</v>
      </c>
      <c r="CC148" s="366">
        <f t="shared" si="249"/>
        <v>0</v>
      </c>
      <c r="CD148" s="366">
        <f t="shared" si="250"/>
        <v>0</v>
      </c>
      <c r="CE148" s="394">
        <f t="shared" si="251"/>
        <v>0</v>
      </c>
      <c r="CF148" s="366">
        <f t="shared" si="252"/>
        <v>0</v>
      </c>
      <c r="CG148" s="366">
        <f t="shared" si="253"/>
        <v>0</v>
      </c>
      <c r="CH148" s="394">
        <f t="shared" si="254"/>
        <v>0</v>
      </c>
      <c r="CI148" s="366">
        <f t="shared" si="255"/>
        <v>0</v>
      </c>
      <c r="CJ148" s="366">
        <f t="shared" si="256"/>
        <v>0</v>
      </c>
      <c r="CK148" s="394">
        <f t="shared" si="257"/>
        <v>0</v>
      </c>
      <c r="CL148" s="366">
        <f t="shared" si="258"/>
        <v>0</v>
      </c>
      <c r="CM148" s="366">
        <f t="shared" si="259"/>
        <v>0</v>
      </c>
      <c r="CN148" s="394">
        <f t="shared" si="260"/>
        <v>1</v>
      </c>
      <c r="CO148" s="366">
        <f t="shared" si="261"/>
        <v>39.090000000000003</v>
      </c>
      <c r="CP148" s="366">
        <f t="shared" si="262"/>
        <v>3050000</v>
      </c>
      <c r="CQ148" s="394">
        <f t="shared" si="263"/>
        <v>0</v>
      </c>
      <c r="CR148" s="366">
        <f t="shared" si="264"/>
        <v>0</v>
      </c>
      <c r="CS148" s="366">
        <f t="shared" si="265"/>
        <v>0</v>
      </c>
      <c r="CT148" s="394">
        <f t="shared" si="266"/>
        <v>0</v>
      </c>
      <c r="CU148" s="366">
        <f t="shared" si="267"/>
        <v>0</v>
      </c>
      <c r="CV148" s="366">
        <f t="shared" si="268"/>
        <v>0</v>
      </c>
      <c r="CW148" s="429"/>
      <c r="CX148" s="429"/>
      <c r="CY148" s="429"/>
      <c r="CZ148" s="429"/>
      <c r="DA148" s="429"/>
      <c r="DB148" s="429"/>
      <c r="DC148" s="429"/>
      <c r="DD148" s="429"/>
      <c r="DE148" s="429"/>
      <c r="DF148" s="429"/>
      <c r="DG148" s="429"/>
      <c r="DH148" s="429"/>
      <c r="DI148" s="429"/>
      <c r="DJ148" s="429"/>
      <c r="DK148" s="429"/>
      <c r="DL148" s="429"/>
      <c r="DM148" s="429"/>
      <c r="DN148" s="429"/>
      <c r="DO148" s="429"/>
      <c r="DP148" s="429"/>
      <c r="DQ148" s="429"/>
      <c r="DR148" s="429"/>
      <c r="DS148" s="429"/>
      <c r="DT148" s="429"/>
      <c r="DU148" s="429"/>
      <c r="DV148" s="429"/>
      <c r="DW148" s="429"/>
      <c r="DX148" s="429"/>
      <c r="DY148" s="429"/>
      <c r="DZ148" s="429"/>
      <c r="EA148" s="429"/>
      <c r="EB148" s="429"/>
      <c r="EC148" s="429"/>
      <c r="ED148" s="429"/>
      <c r="EE148" s="429"/>
      <c r="EF148" s="429"/>
      <c r="EG148" s="429"/>
      <c r="EH148" s="429"/>
      <c r="EI148" s="429"/>
      <c r="EJ148" s="429"/>
      <c r="EK148" s="429"/>
      <c r="EL148" s="429"/>
      <c r="EM148" s="429"/>
      <c r="EN148" s="429"/>
      <c r="EO148" s="429"/>
      <c r="EP148" s="429"/>
      <c r="EQ148" s="429"/>
      <c r="ER148" s="429"/>
      <c r="ES148" s="429"/>
      <c r="ET148" s="429"/>
      <c r="EU148" s="429"/>
    </row>
    <row r="149" spans="1:151" x14ac:dyDescent="0.3">
      <c r="A149" s="161">
        <v>24</v>
      </c>
      <c r="B149" s="162" t="s">
        <v>23</v>
      </c>
      <c r="C149" s="8" t="s">
        <v>189</v>
      </c>
      <c r="D149" s="8" t="s">
        <v>187</v>
      </c>
      <c r="E149" s="8" t="s">
        <v>102</v>
      </c>
      <c r="F149" s="47" t="s">
        <v>18</v>
      </c>
      <c r="G149" s="47" t="s">
        <v>18</v>
      </c>
      <c r="H149" s="64" t="s">
        <v>346</v>
      </c>
      <c r="I149" s="7">
        <v>2021</v>
      </c>
      <c r="J149" s="17" t="s">
        <v>82</v>
      </c>
      <c r="K149" s="111">
        <v>16</v>
      </c>
      <c r="L149" s="12" t="s">
        <v>376</v>
      </c>
      <c r="M149" s="179" t="s">
        <v>17</v>
      </c>
      <c r="N149" s="106">
        <v>99.29</v>
      </c>
      <c r="O149" s="108">
        <v>78003.83</v>
      </c>
      <c r="P149" s="361">
        <v>7745000</v>
      </c>
      <c r="Q149" s="394">
        <f t="shared" si="198"/>
        <v>0</v>
      </c>
      <c r="R149" s="395">
        <f t="shared" si="199"/>
        <v>0</v>
      </c>
      <c r="S149" s="395">
        <f t="shared" si="200"/>
        <v>0</v>
      </c>
      <c r="T149" s="394">
        <f t="shared" si="201"/>
        <v>1</v>
      </c>
      <c r="U149" s="395">
        <f t="shared" si="202"/>
        <v>99.29</v>
      </c>
      <c r="V149" s="395">
        <f t="shared" si="203"/>
        <v>7745000</v>
      </c>
      <c r="W149" s="394">
        <f t="shared" si="204"/>
        <v>0</v>
      </c>
      <c r="X149" s="396">
        <f t="shared" si="205"/>
        <v>0</v>
      </c>
      <c r="Y149" s="396">
        <f t="shared" si="206"/>
        <v>0</v>
      </c>
      <c r="Z149" s="394">
        <f t="shared" si="207"/>
        <v>0</v>
      </c>
      <c r="AA149" s="396">
        <f t="shared" si="208"/>
        <v>0</v>
      </c>
      <c r="AB149" s="396">
        <f t="shared" si="209"/>
        <v>0</v>
      </c>
      <c r="AC149" s="394">
        <f t="shared" si="210"/>
        <v>0</v>
      </c>
      <c r="AD149" s="396">
        <f t="shared" si="211"/>
        <v>0</v>
      </c>
      <c r="AE149" s="396">
        <f t="shared" si="212"/>
        <v>0</v>
      </c>
      <c r="AF149" s="389">
        <f t="shared" si="194"/>
        <v>99.29</v>
      </c>
      <c r="AG149" s="367">
        <f t="shared" si="195"/>
        <v>7745000</v>
      </c>
      <c r="AH149" s="367">
        <f t="shared" si="191"/>
        <v>1</v>
      </c>
      <c r="AI149" s="367">
        <f t="shared" si="196"/>
        <v>0</v>
      </c>
      <c r="AJ149" s="367">
        <f t="shared" si="197"/>
        <v>0</v>
      </c>
      <c r="AK149" s="372">
        <f t="shared" si="192"/>
        <v>0</v>
      </c>
      <c r="AL149" s="394">
        <f t="shared" si="213"/>
        <v>0</v>
      </c>
      <c r="AM149" s="395">
        <f t="shared" si="214"/>
        <v>0</v>
      </c>
      <c r="AN149" s="395">
        <f t="shared" si="215"/>
        <v>0</v>
      </c>
      <c r="AO149" s="394">
        <f t="shared" si="216"/>
        <v>0</v>
      </c>
      <c r="AP149" s="395">
        <f t="shared" si="217"/>
        <v>0</v>
      </c>
      <c r="AQ149" s="395">
        <f t="shared" si="218"/>
        <v>0</v>
      </c>
      <c r="AR149" s="394">
        <f t="shared" si="219"/>
        <v>1</v>
      </c>
      <c r="AS149" s="366">
        <f t="shared" si="220"/>
        <v>99.29</v>
      </c>
      <c r="AT149" s="366">
        <f t="shared" si="221"/>
        <v>7745000</v>
      </c>
      <c r="AU149" s="394">
        <f t="shared" si="222"/>
        <v>1</v>
      </c>
      <c r="AV149" s="395">
        <f t="shared" si="223"/>
        <v>99.29</v>
      </c>
      <c r="AW149" s="395">
        <f t="shared" si="224"/>
        <v>7745000</v>
      </c>
      <c r="AX149" s="394">
        <f t="shared" si="225"/>
        <v>0</v>
      </c>
      <c r="AY149" s="366">
        <f t="shared" si="226"/>
        <v>0</v>
      </c>
      <c r="AZ149" s="366">
        <f t="shared" si="227"/>
        <v>0</v>
      </c>
      <c r="BA149" s="394">
        <f t="shared" si="228"/>
        <v>0</v>
      </c>
      <c r="BB149" s="366">
        <f t="shared" si="270"/>
        <v>0</v>
      </c>
      <c r="BC149" s="366">
        <f t="shared" si="271"/>
        <v>0</v>
      </c>
      <c r="BD149" s="394">
        <f t="shared" si="269"/>
        <v>0</v>
      </c>
      <c r="BE149" s="366">
        <f t="shared" ref="BE149:BE181" si="272">IF(F149="ст аэропорт",N149,0)</f>
        <v>0</v>
      </c>
      <c r="BF149" s="366">
        <f t="shared" ref="BF149:BF181" si="273">IF(F149="ст аэропорт",P149,0)</f>
        <v>0</v>
      </c>
      <c r="BG149" s="394">
        <f t="shared" si="229"/>
        <v>0</v>
      </c>
      <c r="BH149" s="366">
        <f t="shared" si="182"/>
        <v>0</v>
      </c>
      <c r="BI149" s="366">
        <f t="shared" si="183"/>
        <v>0</v>
      </c>
      <c r="BJ149" s="394">
        <f t="shared" si="230"/>
        <v>0</v>
      </c>
      <c r="BK149" s="366">
        <f t="shared" si="231"/>
        <v>0</v>
      </c>
      <c r="BL149" s="366">
        <f t="shared" si="232"/>
        <v>0</v>
      </c>
      <c r="BM149" s="394">
        <f t="shared" si="233"/>
        <v>1</v>
      </c>
      <c r="BN149" s="366">
        <f t="shared" si="234"/>
        <v>99.29</v>
      </c>
      <c r="BO149" s="366">
        <f t="shared" si="235"/>
        <v>7745000</v>
      </c>
      <c r="BP149" s="394">
        <f t="shared" si="236"/>
        <v>0</v>
      </c>
      <c r="BQ149" s="366">
        <f t="shared" si="237"/>
        <v>0</v>
      </c>
      <c r="BR149" s="366">
        <f t="shared" si="238"/>
        <v>0</v>
      </c>
      <c r="BS149" s="394">
        <f t="shared" si="239"/>
        <v>0</v>
      </c>
      <c r="BT149" s="366">
        <f t="shared" si="240"/>
        <v>0</v>
      </c>
      <c r="BU149" s="366">
        <f t="shared" si="241"/>
        <v>0</v>
      </c>
      <c r="BV149" s="394">
        <f t="shared" si="242"/>
        <v>0</v>
      </c>
      <c r="BW149" s="366">
        <f t="shared" si="243"/>
        <v>0</v>
      </c>
      <c r="BX149" s="366">
        <f t="shared" si="244"/>
        <v>0</v>
      </c>
      <c r="BY149" s="394">
        <f t="shared" si="245"/>
        <v>0</v>
      </c>
      <c r="BZ149" s="366">
        <f t="shared" si="246"/>
        <v>0</v>
      </c>
      <c r="CA149" s="366">
        <f t="shared" si="247"/>
        <v>0</v>
      </c>
      <c r="CB149" s="394">
        <f t="shared" si="248"/>
        <v>0</v>
      </c>
      <c r="CC149" s="366">
        <f t="shared" si="249"/>
        <v>0</v>
      </c>
      <c r="CD149" s="366">
        <f t="shared" si="250"/>
        <v>0</v>
      </c>
      <c r="CE149" s="394">
        <f t="shared" si="251"/>
        <v>0</v>
      </c>
      <c r="CF149" s="366">
        <f t="shared" si="252"/>
        <v>0</v>
      </c>
      <c r="CG149" s="366">
        <f t="shared" si="253"/>
        <v>0</v>
      </c>
      <c r="CH149" s="394">
        <f t="shared" si="254"/>
        <v>0</v>
      </c>
      <c r="CI149" s="366">
        <f t="shared" si="255"/>
        <v>0</v>
      </c>
      <c r="CJ149" s="366">
        <f t="shared" si="256"/>
        <v>0</v>
      </c>
      <c r="CK149" s="394">
        <f t="shared" si="257"/>
        <v>0</v>
      </c>
      <c r="CL149" s="366">
        <f t="shared" si="258"/>
        <v>0</v>
      </c>
      <c r="CM149" s="366">
        <f t="shared" si="259"/>
        <v>0</v>
      </c>
      <c r="CN149" s="394">
        <f t="shared" si="260"/>
        <v>1</v>
      </c>
      <c r="CO149" s="366">
        <f t="shared" si="261"/>
        <v>99.29</v>
      </c>
      <c r="CP149" s="366">
        <f t="shared" si="262"/>
        <v>7745000</v>
      </c>
      <c r="CQ149" s="394">
        <f t="shared" si="263"/>
        <v>0</v>
      </c>
      <c r="CR149" s="366">
        <f t="shared" si="264"/>
        <v>0</v>
      </c>
      <c r="CS149" s="366">
        <f t="shared" si="265"/>
        <v>0</v>
      </c>
      <c r="CT149" s="394">
        <f t="shared" si="266"/>
        <v>0</v>
      </c>
      <c r="CU149" s="366">
        <f t="shared" si="267"/>
        <v>0</v>
      </c>
      <c r="CV149" s="366">
        <f t="shared" si="268"/>
        <v>0</v>
      </c>
      <c r="CW149" s="429"/>
      <c r="CX149" s="429"/>
      <c r="CY149" s="429"/>
      <c r="CZ149" s="429"/>
      <c r="DA149" s="429"/>
      <c r="DB149" s="429"/>
      <c r="DC149" s="429"/>
      <c r="DD149" s="429"/>
      <c r="DE149" s="429"/>
      <c r="DF149" s="429"/>
      <c r="DG149" s="429"/>
      <c r="DH149" s="429"/>
      <c r="DI149" s="429"/>
      <c r="DJ149" s="429"/>
      <c r="DK149" s="429"/>
      <c r="DL149" s="429"/>
      <c r="DM149" s="429"/>
      <c r="DN149" s="429"/>
      <c r="DO149" s="429"/>
      <c r="DP149" s="429"/>
      <c r="DQ149" s="429"/>
      <c r="DR149" s="429"/>
      <c r="DS149" s="429"/>
      <c r="DT149" s="429"/>
      <c r="DU149" s="429"/>
      <c r="DV149" s="429"/>
      <c r="DW149" s="429"/>
      <c r="DX149" s="429"/>
      <c r="DY149" s="429"/>
      <c r="DZ149" s="429"/>
      <c r="EA149" s="429"/>
      <c r="EB149" s="429"/>
      <c r="EC149" s="429"/>
      <c r="ED149" s="429"/>
      <c r="EE149" s="429"/>
      <c r="EF149" s="429"/>
      <c r="EG149" s="429"/>
      <c r="EH149" s="429"/>
      <c r="EI149" s="429"/>
      <c r="EJ149" s="429"/>
      <c r="EK149" s="429"/>
      <c r="EL149" s="429"/>
      <c r="EM149" s="429"/>
      <c r="EN149" s="429"/>
      <c r="EO149" s="429"/>
      <c r="EP149" s="429"/>
      <c r="EQ149" s="429"/>
      <c r="ER149" s="429"/>
      <c r="ES149" s="429"/>
      <c r="ET149" s="429"/>
      <c r="EU149" s="429"/>
    </row>
    <row r="150" spans="1:151" x14ac:dyDescent="0.3">
      <c r="A150" s="161">
        <v>25</v>
      </c>
      <c r="B150" s="162" t="s">
        <v>23</v>
      </c>
      <c r="C150" s="8" t="s">
        <v>189</v>
      </c>
      <c r="D150" s="8" t="s">
        <v>187</v>
      </c>
      <c r="E150" s="8" t="s">
        <v>102</v>
      </c>
      <c r="F150" s="47" t="s">
        <v>18</v>
      </c>
      <c r="G150" s="47" t="s">
        <v>18</v>
      </c>
      <c r="H150" s="64" t="s">
        <v>346</v>
      </c>
      <c r="I150" s="7">
        <v>2021</v>
      </c>
      <c r="J150" s="88" t="s">
        <v>82</v>
      </c>
      <c r="K150" s="112">
        <v>17</v>
      </c>
      <c r="L150" s="12" t="s">
        <v>376</v>
      </c>
      <c r="M150" s="180" t="s">
        <v>17</v>
      </c>
      <c r="N150" s="114">
        <v>31.21</v>
      </c>
      <c r="O150" s="115">
        <v>78019.87</v>
      </c>
      <c r="P150" s="362">
        <v>2435000</v>
      </c>
      <c r="Q150" s="394">
        <f t="shared" si="198"/>
        <v>0</v>
      </c>
      <c r="R150" s="395">
        <f t="shared" si="199"/>
        <v>0</v>
      </c>
      <c r="S150" s="395">
        <f t="shared" si="200"/>
        <v>0</v>
      </c>
      <c r="T150" s="394">
        <f t="shared" si="201"/>
        <v>1</v>
      </c>
      <c r="U150" s="395">
        <f t="shared" si="202"/>
        <v>31.21</v>
      </c>
      <c r="V150" s="395">
        <f t="shared" si="203"/>
        <v>2435000</v>
      </c>
      <c r="W150" s="394">
        <f t="shared" si="204"/>
        <v>0</v>
      </c>
      <c r="X150" s="396">
        <f t="shared" si="205"/>
        <v>0</v>
      </c>
      <c r="Y150" s="396">
        <f t="shared" si="206"/>
        <v>0</v>
      </c>
      <c r="Z150" s="394">
        <f t="shared" si="207"/>
        <v>0</v>
      </c>
      <c r="AA150" s="396">
        <f t="shared" si="208"/>
        <v>0</v>
      </c>
      <c r="AB150" s="396">
        <f t="shared" si="209"/>
        <v>0</v>
      </c>
      <c r="AC150" s="394">
        <f t="shared" si="210"/>
        <v>0</v>
      </c>
      <c r="AD150" s="396">
        <f t="shared" si="211"/>
        <v>0</v>
      </c>
      <c r="AE150" s="396">
        <f t="shared" si="212"/>
        <v>0</v>
      </c>
      <c r="AF150" s="389">
        <f t="shared" si="194"/>
        <v>31.21</v>
      </c>
      <c r="AG150" s="367">
        <f t="shared" si="195"/>
        <v>2435000</v>
      </c>
      <c r="AH150" s="367">
        <f t="shared" si="191"/>
        <v>1</v>
      </c>
      <c r="AI150" s="367">
        <f t="shared" si="196"/>
        <v>0</v>
      </c>
      <c r="AJ150" s="367">
        <f t="shared" si="197"/>
        <v>0</v>
      </c>
      <c r="AK150" s="372">
        <f t="shared" si="192"/>
        <v>0</v>
      </c>
      <c r="AL150" s="394">
        <f t="shared" si="213"/>
        <v>0</v>
      </c>
      <c r="AM150" s="395">
        <f t="shared" si="214"/>
        <v>0</v>
      </c>
      <c r="AN150" s="395">
        <f t="shared" si="215"/>
        <v>0</v>
      </c>
      <c r="AO150" s="394">
        <f t="shared" si="216"/>
        <v>0</v>
      </c>
      <c r="AP150" s="395">
        <f t="shared" si="217"/>
        <v>0</v>
      </c>
      <c r="AQ150" s="395">
        <f t="shared" si="218"/>
        <v>0</v>
      </c>
      <c r="AR150" s="394">
        <f t="shared" si="219"/>
        <v>1</v>
      </c>
      <c r="AS150" s="366">
        <f t="shared" si="220"/>
        <v>31.21</v>
      </c>
      <c r="AT150" s="366">
        <f t="shared" si="221"/>
        <v>2435000</v>
      </c>
      <c r="AU150" s="394">
        <f t="shared" si="222"/>
        <v>1</v>
      </c>
      <c r="AV150" s="395">
        <f t="shared" si="223"/>
        <v>31.21</v>
      </c>
      <c r="AW150" s="395">
        <f t="shared" si="224"/>
        <v>2435000</v>
      </c>
      <c r="AX150" s="394">
        <f t="shared" si="225"/>
        <v>0</v>
      </c>
      <c r="AY150" s="366">
        <f t="shared" si="226"/>
        <v>0</v>
      </c>
      <c r="AZ150" s="366">
        <f t="shared" si="227"/>
        <v>0</v>
      </c>
      <c r="BA150" s="394">
        <f t="shared" si="228"/>
        <v>0</v>
      </c>
      <c r="BB150" s="366">
        <f t="shared" si="270"/>
        <v>0</v>
      </c>
      <c r="BC150" s="366">
        <f t="shared" si="271"/>
        <v>0</v>
      </c>
      <c r="BD150" s="394">
        <f t="shared" si="269"/>
        <v>0</v>
      </c>
      <c r="BE150" s="366">
        <f t="shared" si="272"/>
        <v>0</v>
      </c>
      <c r="BF150" s="366">
        <f t="shared" si="273"/>
        <v>0</v>
      </c>
      <c r="BG150" s="394">
        <f t="shared" si="229"/>
        <v>0</v>
      </c>
      <c r="BH150" s="366">
        <f t="shared" ref="BH150:BH181" si="274">IF(F150="холмы",N150,0)</f>
        <v>0</v>
      </c>
      <c r="BI150" s="366">
        <f t="shared" ref="BI150:BI181" si="275">IF(F150="холмы",P150,0)</f>
        <v>0</v>
      </c>
      <c r="BJ150" s="394">
        <f t="shared" si="230"/>
        <v>0</v>
      </c>
      <c r="BK150" s="366">
        <f t="shared" si="231"/>
        <v>0</v>
      </c>
      <c r="BL150" s="366">
        <f t="shared" si="232"/>
        <v>0</v>
      </c>
      <c r="BM150" s="394">
        <f t="shared" si="233"/>
        <v>1</v>
      </c>
      <c r="BN150" s="366">
        <f t="shared" si="234"/>
        <v>31.21</v>
      </c>
      <c r="BO150" s="366">
        <f t="shared" si="235"/>
        <v>2435000</v>
      </c>
      <c r="BP150" s="394">
        <f t="shared" si="236"/>
        <v>0</v>
      </c>
      <c r="BQ150" s="366">
        <f t="shared" si="237"/>
        <v>0</v>
      </c>
      <c r="BR150" s="366">
        <f t="shared" si="238"/>
        <v>0</v>
      </c>
      <c r="BS150" s="394">
        <f t="shared" si="239"/>
        <v>0</v>
      </c>
      <c r="BT150" s="366">
        <f t="shared" si="240"/>
        <v>0</v>
      </c>
      <c r="BU150" s="366">
        <f t="shared" si="241"/>
        <v>0</v>
      </c>
      <c r="BV150" s="394">
        <f t="shared" si="242"/>
        <v>0</v>
      </c>
      <c r="BW150" s="366">
        <f t="shared" si="243"/>
        <v>0</v>
      </c>
      <c r="BX150" s="366">
        <f t="shared" si="244"/>
        <v>0</v>
      </c>
      <c r="BY150" s="394">
        <f t="shared" si="245"/>
        <v>0</v>
      </c>
      <c r="BZ150" s="366">
        <f t="shared" si="246"/>
        <v>0</v>
      </c>
      <c r="CA150" s="366">
        <f t="shared" si="247"/>
        <v>0</v>
      </c>
      <c r="CB150" s="394">
        <f t="shared" si="248"/>
        <v>0</v>
      </c>
      <c r="CC150" s="366">
        <f t="shared" si="249"/>
        <v>0</v>
      </c>
      <c r="CD150" s="366">
        <f t="shared" si="250"/>
        <v>0</v>
      </c>
      <c r="CE150" s="394">
        <f t="shared" si="251"/>
        <v>0</v>
      </c>
      <c r="CF150" s="366">
        <f t="shared" si="252"/>
        <v>0</v>
      </c>
      <c r="CG150" s="366">
        <f t="shared" si="253"/>
        <v>0</v>
      </c>
      <c r="CH150" s="394">
        <f t="shared" si="254"/>
        <v>0</v>
      </c>
      <c r="CI150" s="366">
        <f t="shared" si="255"/>
        <v>0</v>
      </c>
      <c r="CJ150" s="366">
        <f t="shared" si="256"/>
        <v>0</v>
      </c>
      <c r="CK150" s="394">
        <f t="shared" si="257"/>
        <v>0</v>
      </c>
      <c r="CL150" s="366">
        <f t="shared" si="258"/>
        <v>0</v>
      </c>
      <c r="CM150" s="366">
        <f t="shared" si="259"/>
        <v>0</v>
      </c>
      <c r="CN150" s="394">
        <f t="shared" si="260"/>
        <v>1</v>
      </c>
      <c r="CO150" s="366">
        <f t="shared" si="261"/>
        <v>31.21</v>
      </c>
      <c r="CP150" s="366">
        <f t="shared" si="262"/>
        <v>2435000</v>
      </c>
      <c r="CQ150" s="394">
        <f t="shared" si="263"/>
        <v>0</v>
      </c>
      <c r="CR150" s="366">
        <f t="shared" si="264"/>
        <v>0</v>
      </c>
      <c r="CS150" s="366">
        <f t="shared" si="265"/>
        <v>0</v>
      </c>
      <c r="CT150" s="394">
        <f t="shared" si="266"/>
        <v>0</v>
      </c>
      <c r="CU150" s="366">
        <f t="shared" si="267"/>
        <v>0</v>
      </c>
      <c r="CV150" s="366">
        <f t="shared" si="268"/>
        <v>0</v>
      </c>
      <c r="CW150" s="429"/>
      <c r="CX150" s="429"/>
      <c r="CY150" s="429"/>
      <c r="CZ150" s="429"/>
      <c r="DA150" s="429"/>
      <c r="DB150" s="429"/>
      <c r="DC150" s="429"/>
      <c r="DD150" s="429"/>
      <c r="DE150" s="429"/>
      <c r="DF150" s="429"/>
      <c r="DG150" s="429"/>
      <c r="DH150" s="429"/>
      <c r="DI150" s="429"/>
      <c r="DJ150" s="429"/>
      <c r="DK150" s="429"/>
      <c r="DL150" s="429"/>
      <c r="DM150" s="429"/>
      <c r="DN150" s="429"/>
      <c r="DO150" s="429"/>
      <c r="DP150" s="429"/>
      <c r="DQ150" s="429"/>
      <c r="DR150" s="429"/>
      <c r="DS150" s="429"/>
      <c r="DT150" s="429"/>
      <c r="DU150" s="429"/>
      <c r="DV150" s="429"/>
      <c r="DW150" s="429"/>
      <c r="DX150" s="429"/>
      <c r="DY150" s="429"/>
      <c r="DZ150" s="429"/>
      <c r="EA150" s="429"/>
      <c r="EB150" s="429"/>
      <c r="EC150" s="429"/>
      <c r="ED150" s="429"/>
      <c r="EE150" s="429"/>
      <c r="EF150" s="429"/>
      <c r="EG150" s="429"/>
      <c r="EH150" s="429"/>
      <c r="EI150" s="429"/>
      <c r="EJ150" s="429"/>
      <c r="EK150" s="429"/>
      <c r="EL150" s="429"/>
      <c r="EM150" s="429"/>
      <c r="EN150" s="429"/>
      <c r="EO150" s="429"/>
      <c r="EP150" s="429"/>
      <c r="EQ150" s="429"/>
      <c r="ER150" s="429"/>
      <c r="ES150" s="429"/>
      <c r="ET150" s="429"/>
      <c r="EU150" s="429"/>
    </row>
    <row r="151" spans="1:151" x14ac:dyDescent="0.3">
      <c r="A151" s="161">
        <v>26</v>
      </c>
      <c r="B151" s="162" t="s">
        <v>23</v>
      </c>
      <c r="C151" s="8" t="s">
        <v>191</v>
      </c>
      <c r="D151" s="8" t="s">
        <v>192</v>
      </c>
      <c r="E151" s="8" t="s">
        <v>102</v>
      </c>
      <c r="F151" s="47" t="s">
        <v>18</v>
      </c>
      <c r="G151" s="47" t="s">
        <v>18</v>
      </c>
      <c r="H151" s="64" t="s">
        <v>346</v>
      </c>
      <c r="I151" s="175">
        <v>2019</v>
      </c>
      <c r="J151" s="181" t="s">
        <v>83</v>
      </c>
      <c r="K151" s="119">
        <v>1</v>
      </c>
      <c r="L151" s="410" t="s">
        <v>375</v>
      </c>
      <c r="M151" s="2" t="s">
        <v>392</v>
      </c>
      <c r="N151" s="93">
        <v>139.33000000000001</v>
      </c>
      <c r="O151" s="99">
        <v>90000</v>
      </c>
      <c r="P151" s="363">
        <f>N151*O151</f>
        <v>12539700.000000002</v>
      </c>
      <c r="Q151" s="394">
        <f t="shared" si="198"/>
        <v>0</v>
      </c>
      <c r="R151" s="395">
        <f t="shared" si="199"/>
        <v>0</v>
      </c>
      <c r="S151" s="395">
        <f t="shared" si="200"/>
        <v>0</v>
      </c>
      <c r="T151" s="394">
        <f t="shared" si="201"/>
        <v>1</v>
      </c>
      <c r="U151" s="395">
        <f t="shared" si="202"/>
        <v>139.33000000000001</v>
      </c>
      <c r="V151" s="395">
        <f t="shared" si="203"/>
        <v>12539700.000000002</v>
      </c>
      <c r="W151" s="394">
        <f t="shared" si="204"/>
        <v>0</v>
      </c>
      <c r="X151" s="396">
        <f t="shared" si="205"/>
        <v>0</v>
      </c>
      <c r="Y151" s="396">
        <f t="shared" si="206"/>
        <v>0</v>
      </c>
      <c r="Z151" s="394">
        <f t="shared" si="207"/>
        <v>0</v>
      </c>
      <c r="AA151" s="396">
        <f t="shared" si="208"/>
        <v>0</v>
      </c>
      <c r="AB151" s="396">
        <f t="shared" si="209"/>
        <v>0</v>
      </c>
      <c r="AC151" s="394">
        <f t="shared" si="210"/>
        <v>0</v>
      </c>
      <c r="AD151" s="396">
        <f t="shared" si="211"/>
        <v>0</v>
      </c>
      <c r="AE151" s="396">
        <f t="shared" si="212"/>
        <v>0</v>
      </c>
      <c r="AF151" s="389">
        <f t="shared" si="194"/>
        <v>139.33000000000001</v>
      </c>
      <c r="AG151" s="367">
        <f t="shared" si="195"/>
        <v>12539700.000000002</v>
      </c>
      <c r="AH151" s="367">
        <f t="shared" si="191"/>
        <v>1</v>
      </c>
      <c r="AI151" s="367">
        <f t="shared" si="196"/>
        <v>0</v>
      </c>
      <c r="AJ151" s="367">
        <f t="shared" si="197"/>
        <v>0</v>
      </c>
      <c r="AK151" s="372">
        <f t="shared" si="192"/>
        <v>0</v>
      </c>
      <c r="AL151" s="394">
        <f t="shared" si="213"/>
        <v>0</v>
      </c>
      <c r="AM151" s="395">
        <f t="shared" si="214"/>
        <v>0</v>
      </c>
      <c r="AN151" s="395">
        <f t="shared" si="215"/>
        <v>0</v>
      </c>
      <c r="AO151" s="394">
        <f t="shared" si="216"/>
        <v>1</v>
      </c>
      <c r="AP151" s="395">
        <f t="shared" si="217"/>
        <v>139.33000000000001</v>
      </c>
      <c r="AQ151" s="395">
        <f t="shared" si="218"/>
        <v>12539700.000000002</v>
      </c>
      <c r="AR151" s="394">
        <f t="shared" si="219"/>
        <v>0</v>
      </c>
      <c r="AS151" s="366">
        <f t="shared" si="220"/>
        <v>0</v>
      </c>
      <c r="AT151" s="366">
        <f t="shared" si="221"/>
        <v>0</v>
      </c>
      <c r="AU151" s="394">
        <f t="shared" si="222"/>
        <v>0</v>
      </c>
      <c r="AV151" s="395">
        <f t="shared" si="223"/>
        <v>0</v>
      </c>
      <c r="AW151" s="395">
        <f t="shared" si="224"/>
        <v>0</v>
      </c>
      <c r="AX151" s="394">
        <f t="shared" si="225"/>
        <v>1</v>
      </c>
      <c r="AY151" s="366">
        <f t="shared" si="226"/>
        <v>139.33000000000001</v>
      </c>
      <c r="AZ151" s="366">
        <f t="shared" si="227"/>
        <v>12539700.000000002</v>
      </c>
      <c r="BA151" s="394">
        <f t="shared" si="228"/>
        <v>0</v>
      </c>
      <c r="BB151" s="366">
        <f t="shared" si="270"/>
        <v>0</v>
      </c>
      <c r="BC151" s="366">
        <f t="shared" si="271"/>
        <v>0</v>
      </c>
      <c r="BD151" s="394">
        <f t="shared" si="269"/>
        <v>0</v>
      </c>
      <c r="BE151" s="366">
        <f t="shared" si="272"/>
        <v>0</v>
      </c>
      <c r="BF151" s="366">
        <f t="shared" si="273"/>
        <v>0</v>
      </c>
      <c r="BG151" s="394">
        <f t="shared" si="229"/>
        <v>0</v>
      </c>
      <c r="BH151" s="366">
        <f t="shared" si="274"/>
        <v>0</v>
      </c>
      <c r="BI151" s="366">
        <f t="shared" si="275"/>
        <v>0</v>
      </c>
      <c r="BJ151" s="394">
        <f t="shared" si="230"/>
        <v>0</v>
      </c>
      <c r="BK151" s="366">
        <f t="shared" si="231"/>
        <v>0</v>
      </c>
      <c r="BL151" s="366">
        <f t="shared" si="232"/>
        <v>0</v>
      </c>
      <c r="BM151" s="394">
        <f t="shared" si="233"/>
        <v>1</v>
      </c>
      <c r="BN151" s="366">
        <f t="shared" si="234"/>
        <v>139.33000000000001</v>
      </c>
      <c r="BO151" s="366">
        <f t="shared" si="235"/>
        <v>12539700.000000002</v>
      </c>
      <c r="BP151" s="394">
        <f t="shared" si="236"/>
        <v>0</v>
      </c>
      <c r="BQ151" s="366">
        <f t="shared" si="237"/>
        <v>0</v>
      </c>
      <c r="BR151" s="366">
        <f t="shared" si="238"/>
        <v>0</v>
      </c>
      <c r="BS151" s="394">
        <f t="shared" si="239"/>
        <v>0</v>
      </c>
      <c r="BT151" s="366">
        <f t="shared" si="240"/>
        <v>0</v>
      </c>
      <c r="BU151" s="366">
        <f t="shared" si="241"/>
        <v>0</v>
      </c>
      <c r="BV151" s="394">
        <f t="shared" si="242"/>
        <v>0</v>
      </c>
      <c r="BW151" s="366">
        <f t="shared" si="243"/>
        <v>0</v>
      </c>
      <c r="BX151" s="366">
        <f t="shared" si="244"/>
        <v>0</v>
      </c>
      <c r="BY151" s="394">
        <f t="shared" si="245"/>
        <v>0</v>
      </c>
      <c r="BZ151" s="366">
        <f t="shared" si="246"/>
        <v>0</v>
      </c>
      <c r="CA151" s="366">
        <f t="shared" si="247"/>
        <v>0</v>
      </c>
      <c r="CB151" s="394">
        <f t="shared" si="248"/>
        <v>0</v>
      </c>
      <c r="CC151" s="366">
        <f t="shared" si="249"/>
        <v>0</v>
      </c>
      <c r="CD151" s="366">
        <f t="shared" si="250"/>
        <v>0</v>
      </c>
      <c r="CE151" s="394">
        <f t="shared" si="251"/>
        <v>0</v>
      </c>
      <c r="CF151" s="366">
        <f t="shared" si="252"/>
        <v>0</v>
      </c>
      <c r="CG151" s="366">
        <f t="shared" si="253"/>
        <v>0</v>
      </c>
      <c r="CH151" s="394">
        <f t="shared" si="254"/>
        <v>1</v>
      </c>
      <c r="CI151" s="366">
        <f t="shared" si="255"/>
        <v>139.33000000000001</v>
      </c>
      <c r="CJ151" s="366">
        <f t="shared" si="256"/>
        <v>12539700.000000002</v>
      </c>
      <c r="CK151" s="394">
        <f t="shared" si="257"/>
        <v>0</v>
      </c>
      <c r="CL151" s="366">
        <f t="shared" si="258"/>
        <v>0</v>
      </c>
      <c r="CM151" s="366">
        <f t="shared" si="259"/>
        <v>0</v>
      </c>
      <c r="CN151" s="394">
        <f t="shared" si="260"/>
        <v>0</v>
      </c>
      <c r="CO151" s="366">
        <f t="shared" si="261"/>
        <v>0</v>
      </c>
      <c r="CP151" s="366">
        <f t="shared" si="262"/>
        <v>0</v>
      </c>
      <c r="CQ151" s="394">
        <f t="shared" si="263"/>
        <v>0</v>
      </c>
      <c r="CR151" s="366">
        <f t="shared" si="264"/>
        <v>0</v>
      </c>
      <c r="CS151" s="366">
        <f t="shared" si="265"/>
        <v>0</v>
      </c>
      <c r="CT151" s="394">
        <f t="shared" si="266"/>
        <v>0</v>
      </c>
      <c r="CU151" s="366">
        <f t="shared" si="267"/>
        <v>0</v>
      </c>
      <c r="CV151" s="366">
        <f t="shared" si="268"/>
        <v>0</v>
      </c>
      <c r="CW151" s="429"/>
      <c r="CX151" s="429"/>
      <c r="CY151" s="429"/>
      <c r="CZ151" s="429"/>
      <c r="DA151" s="429"/>
      <c r="DB151" s="429"/>
      <c r="DC151" s="429"/>
      <c r="DD151" s="429"/>
      <c r="DE151" s="429"/>
      <c r="DF151" s="429"/>
      <c r="DG151" s="429"/>
      <c r="DH151" s="429"/>
      <c r="DI151" s="429"/>
      <c r="DJ151" s="429"/>
      <c r="DK151" s="429"/>
      <c r="DL151" s="429"/>
      <c r="DM151" s="429"/>
      <c r="DN151" s="429"/>
      <c r="DO151" s="429"/>
      <c r="DP151" s="429"/>
      <c r="DQ151" s="429"/>
      <c r="DR151" s="429"/>
      <c r="DS151" s="429"/>
      <c r="DT151" s="429"/>
      <c r="DU151" s="429"/>
      <c r="DV151" s="429"/>
      <c r="DW151" s="429"/>
      <c r="DX151" s="429"/>
      <c r="DY151" s="429"/>
      <c r="DZ151" s="429"/>
      <c r="EA151" s="429"/>
      <c r="EB151" s="429"/>
      <c r="EC151" s="429"/>
      <c r="ED151" s="429"/>
      <c r="EE151" s="429"/>
      <c r="EF151" s="429"/>
      <c r="EG151" s="429"/>
      <c r="EH151" s="429"/>
      <c r="EI151" s="429"/>
      <c r="EJ151" s="429"/>
      <c r="EK151" s="429"/>
      <c r="EL151" s="429"/>
      <c r="EM151" s="429"/>
      <c r="EN151" s="429"/>
      <c r="EO151" s="429"/>
      <c r="EP151" s="429"/>
      <c r="EQ151" s="429"/>
      <c r="ER151" s="429"/>
      <c r="ES151" s="429"/>
      <c r="ET151" s="429"/>
      <c r="EU151" s="429"/>
    </row>
    <row r="152" spans="1:151" x14ac:dyDescent="0.3">
      <c r="A152" s="161">
        <v>27</v>
      </c>
      <c r="B152" s="162" t="s">
        <v>23</v>
      </c>
      <c r="C152" s="8" t="s">
        <v>191</v>
      </c>
      <c r="D152" s="8" t="s">
        <v>192</v>
      </c>
      <c r="E152" s="8" t="s">
        <v>102</v>
      </c>
      <c r="F152" s="47" t="s">
        <v>18</v>
      </c>
      <c r="G152" s="47" t="s">
        <v>18</v>
      </c>
      <c r="H152" s="64" t="s">
        <v>346</v>
      </c>
      <c r="I152" s="175">
        <v>2019</v>
      </c>
      <c r="J152" s="181" t="s">
        <v>83</v>
      </c>
      <c r="K152" s="119">
        <v>2</v>
      </c>
      <c r="L152" s="410" t="s">
        <v>375</v>
      </c>
      <c r="M152" s="2" t="s">
        <v>392</v>
      </c>
      <c r="N152" s="93">
        <v>147.41999999999999</v>
      </c>
      <c r="O152" s="99">
        <v>90000</v>
      </c>
      <c r="P152" s="363">
        <f t="shared" ref="P152:P154" si="276">N152*O152</f>
        <v>13267799.999999998</v>
      </c>
      <c r="Q152" s="394">
        <f t="shared" si="198"/>
        <v>0</v>
      </c>
      <c r="R152" s="395">
        <f t="shared" si="199"/>
        <v>0</v>
      </c>
      <c r="S152" s="395">
        <f t="shared" si="200"/>
        <v>0</v>
      </c>
      <c r="T152" s="394">
        <f t="shared" si="201"/>
        <v>1</v>
      </c>
      <c r="U152" s="395">
        <f t="shared" si="202"/>
        <v>147.41999999999999</v>
      </c>
      <c r="V152" s="395">
        <f t="shared" si="203"/>
        <v>13267799.999999998</v>
      </c>
      <c r="W152" s="394">
        <f t="shared" si="204"/>
        <v>0</v>
      </c>
      <c r="X152" s="396">
        <f t="shared" si="205"/>
        <v>0</v>
      </c>
      <c r="Y152" s="396">
        <f t="shared" si="206"/>
        <v>0</v>
      </c>
      <c r="Z152" s="394">
        <f t="shared" si="207"/>
        <v>0</v>
      </c>
      <c r="AA152" s="396">
        <f t="shared" si="208"/>
        <v>0</v>
      </c>
      <c r="AB152" s="396">
        <f t="shared" si="209"/>
        <v>0</v>
      </c>
      <c r="AC152" s="394">
        <f t="shared" si="210"/>
        <v>0</v>
      </c>
      <c r="AD152" s="396">
        <f t="shared" si="211"/>
        <v>0</v>
      </c>
      <c r="AE152" s="396">
        <f t="shared" si="212"/>
        <v>0</v>
      </c>
      <c r="AF152" s="389">
        <f t="shared" si="194"/>
        <v>147.41999999999999</v>
      </c>
      <c r="AG152" s="367">
        <f t="shared" si="195"/>
        <v>13267799.999999998</v>
      </c>
      <c r="AH152" s="367">
        <f t="shared" si="191"/>
        <v>1</v>
      </c>
      <c r="AI152" s="367">
        <f t="shared" si="196"/>
        <v>0</v>
      </c>
      <c r="AJ152" s="367">
        <f t="shared" si="197"/>
        <v>0</v>
      </c>
      <c r="AK152" s="372">
        <f t="shared" si="192"/>
        <v>0</v>
      </c>
      <c r="AL152" s="394">
        <f t="shared" si="213"/>
        <v>0</v>
      </c>
      <c r="AM152" s="395">
        <f t="shared" si="214"/>
        <v>0</v>
      </c>
      <c r="AN152" s="395">
        <f t="shared" si="215"/>
        <v>0</v>
      </c>
      <c r="AO152" s="394">
        <f t="shared" si="216"/>
        <v>1</v>
      </c>
      <c r="AP152" s="395">
        <f t="shared" si="217"/>
        <v>147.41999999999999</v>
      </c>
      <c r="AQ152" s="395">
        <f t="shared" si="218"/>
        <v>13267799.999999998</v>
      </c>
      <c r="AR152" s="394">
        <f t="shared" si="219"/>
        <v>0</v>
      </c>
      <c r="AS152" s="366">
        <f t="shared" si="220"/>
        <v>0</v>
      </c>
      <c r="AT152" s="366">
        <f t="shared" si="221"/>
        <v>0</v>
      </c>
      <c r="AU152" s="394">
        <f t="shared" si="222"/>
        <v>0</v>
      </c>
      <c r="AV152" s="395">
        <f t="shared" si="223"/>
        <v>0</v>
      </c>
      <c r="AW152" s="395">
        <f t="shared" si="224"/>
        <v>0</v>
      </c>
      <c r="AX152" s="394">
        <f t="shared" si="225"/>
        <v>1</v>
      </c>
      <c r="AY152" s="366">
        <f t="shared" si="226"/>
        <v>147.41999999999999</v>
      </c>
      <c r="AZ152" s="366">
        <f t="shared" si="227"/>
        <v>13267799.999999998</v>
      </c>
      <c r="BA152" s="394">
        <f t="shared" si="228"/>
        <v>0</v>
      </c>
      <c r="BB152" s="366">
        <f t="shared" si="270"/>
        <v>0</v>
      </c>
      <c r="BC152" s="366">
        <f t="shared" si="271"/>
        <v>0</v>
      </c>
      <c r="BD152" s="394">
        <f t="shared" si="269"/>
        <v>0</v>
      </c>
      <c r="BE152" s="366">
        <f t="shared" si="272"/>
        <v>0</v>
      </c>
      <c r="BF152" s="366">
        <f t="shared" si="273"/>
        <v>0</v>
      </c>
      <c r="BG152" s="394">
        <f t="shared" si="229"/>
        <v>0</v>
      </c>
      <c r="BH152" s="366">
        <f t="shared" si="274"/>
        <v>0</v>
      </c>
      <c r="BI152" s="366">
        <f t="shared" si="275"/>
        <v>0</v>
      </c>
      <c r="BJ152" s="394">
        <f t="shared" si="230"/>
        <v>0</v>
      </c>
      <c r="BK152" s="366">
        <f t="shared" si="231"/>
        <v>0</v>
      </c>
      <c r="BL152" s="366">
        <f t="shared" si="232"/>
        <v>0</v>
      </c>
      <c r="BM152" s="394">
        <f t="shared" si="233"/>
        <v>1</v>
      </c>
      <c r="BN152" s="366">
        <f t="shared" si="234"/>
        <v>147.41999999999999</v>
      </c>
      <c r="BO152" s="366">
        <f t="shared" si="235"/>
        <v>13267799.999999998</v>
      </c>
      <c r="BP152" s="394">
        <f t="shared" si="236"/>
        <v>0</v>
      </c>
      <c r="BQ152" s="366">
        <f t="shared" si="237"/>
        <v>0</v>
      </c>
      <c r="BR152" s="366">
        <f t="shared" si="238"/>
        <v>0</v>
      </c>
      <c r="BS152" s="394">
        <f t="shared" si="239"/>
        <v>0</v>
      </c>
      <c r="BT152" s="366">
        <f t="shared" si="240"/>
        <v>0</v>
      </c>
      <c r="BU152" s="366">
        <f t="shared" si="241"/>
        <v>0</v>
      </c>
      <c r="BV152" s="394">
        <f t="shared" si="242"/>
        <v>0</v>
      </c>
      <c r="BW152" s="366">
        <f t="shared" si="243"/>
        <v>0</v>
      </c>
      <c r="BX152" s="366">
        <f t="shared" si="244"/>
        <v>0</v>
      </c>
      <c r="BY152" s="394">
        <f t="shared" si="245"/>
        <v>0</v>
      </c>
      <c r="BZ152" s="366">
        <f t="shared" si="246"/>
        <v>0</v>
      </c>
      <c r="CA152" s="366">
        <f t="shared" si="247"/>
        <v>0</v>
      </c>
      <c r="CB152" s="394">
        <f t="shared" si="248"/>
        <v>0</v>
      </c>
      <c r="CC152" s="366">
        <f t="shared" si="249"/>
        <v>0</v>
      </c>
      <c r="CD152" s="366">
        <f t="shared" si="250"/>
        <v>0</v>
      </c>
      <c r="CE152" s="394">
        <f t="shared" si="251"/>
        <v>0</v>
      </c>
      <c r="CF152" s="366">
        <f t="shared" si="252"/>
        <v>0</v>
      </c>
      <c r="CG152" s="366">
        <f t="shared" si="253"/>
        <v>0</v>
      </c>
      <c r="CH152" s="394">
        <f t="shared" si="254"/>
        <v>1</v>
      </c>
      <c r="CI152" s="366">
        <f t="shared" si="255"/>
        <v>147.41999999999999</v>
      </c>
      <c r="CJ152" s="366">
        <f t="shared" si="256"/>
        <v>13267799.999999998</v>
      </c>
      <c r="CK152" s="394">
        <f t="shared" si="257"/>
        <v>0</v>
      </c>
      <c r="CL152" s="366">
        <f t="shared" si="258"/>
        <v>0</v>
      </c>
      <c r="CM152" s="366">
        <f t="shared" si="259"/>
        <v>0</v>
      </c>
      <c r="CN152" s="394">
        <f t="shared" si="260"/>
        <v>0</v>
      </c>
      <c r="CO152" s="366">
        <f t="shared" si="261"/>
        <v>0</v>
      </c>
      <c r="CP152" s="366">
        <f t="shared" si="262"/>
        <v>0</v>
      </c>
      <c r="CQ152" s="394">
        <f t="shared" si="263"/>
        <v>0</v>
      </c>
      <c r="CR152" s="366">
        <f t="shared" si="264"/>
        <v>0</v>
      </c>
      <c r="CS152" s="366">
        <f t="shared" si="265"/>
        <v>0</v>
      </c>
      <c r="CT152" s="394">
        <f t="shared" si="266"/>
        <v>0</v>
      </c>
      <c r="CU152" s="366">
        <f t="shared" si="267"/>
        <v>0</v>
      </c>
      <c r="CV152" s="366">
        <f t="shared" si="268"/>
        <v>0</v>
      </c>
      <c r="CW152" s="429"/>
      <c r="CX152" s="429"/>
      <c r="CY152" s="429"/>
      <c r="CZ152" s="429"/>
      <c r="DA152" s="429"/>
      <c r="DB152" s="429"/>
      <c r="DC152" s="429"/>
      <c r="DD152" s="429"/>
      <c r="DE152" s="429"/>
      <c r="DF152" s="429"/>
      <c r="DG152" s="429"/>
      <c r="DH152" s="429"/>
      <c r="DI152" s="429"/>
      <c r="DJ152" s="429"/>
      <c r="DK152" s="429"/>
      <c r="DL152" s="429"/>
      <c r="DM152" s="429"/>
      <c r="DN152" s="429"/>
      <c r="DO152" s="429"/>
      <c r="DP152" s="429"/>
      <c r="DQ152" s="429"/>
      <c r="DR152" s="429"/>
      <c r="DS152" s="429"/>
      <c r="DT152" s="429"/>
      <c r="DU152" s="429"/>
      <c r="DV152" s="429"/>
      <c r="DW152" s="429"/>
      <c r="DX152" s="429"/>
      <c r="DY152" s="429"/>
      <c r="DZ152" s="429"/>
      <c r="EA152" s="429"/>
      <c r="EB152" s="429"/>
      <c r="EC152" s="429"/>
      <c r="ED152" s="429"/>
      <c r="EE152" s="429"/>
      <c r="EF152" s="429"/>
      <c r="EG152" s="429"/>
      <c r="EH152" s="429"/>
      <c r="EI152" s="429"/>
      <c r="EJ152" s="429"/>
      <c r="EK152" s="429"/>
      <c r="EL152" s="429"/>
      <c r="EM152" s="429"/>
      <c r="EN152" s="429"/>
      <c r="EO152" s="429"/>
      <c r="EP152" s="429"/>
      <c r="EQ152" s="429"/>
      <c r="ER152" s="429"/>
      <c r="ES152" s="429"/>
      <c r="ET152" s="429"/>
      <c r="EU152" s="429"/>
    </row>
    <row r="153" spans="1:151" x14ac:dyDescent="0.3">
      <c r="A153" s="161">
        <v>28</v>
      </c>
      <c r="B153" s="162" t="s">
        <v>23</v>
      </c>
      <c r="C153" s="8" t="s">
        <v>191</v>
      </c>
      <c r="D153" s="8" t="s">
        <v>192</v>
      </c>
      <c r="E153" s="8" t="s">
        <v>102</v>
      </c>
      <c r="F153" s="47" t="s">
        <v>18</v>
      </c>
      <c r="G153" s="47" t="s">
        <v>18</v>
      </c>
      <c r="H153" s="64" t="s">
        <v>346</v>
      </c>
      <c r="I153" s="175">
        <v>2019</v>
      </c>
      <c r="J153" s="181" t="s">
        <v>83</v>
      </c>
      <c r="K153" s="119">
        <v>3</v>
      </c>
      <c r="L153" s="410" t="s">
        <v>375</v>
      </c>
      <c r="M153" s="2" t="s">
        <v>392</v>
      </c>
      <c r="N153" s="93">
        <v>146.47999999999999</v>
      </c>
      <c r="O153" s="99">
        <v>90000</v>
      </c>
      <c r="P153" s="363">
        <f t="shared" si="276"/>
        <v>13183200</v>
      </c>
      <c r="Q153" s="394">
        <f t="shared" si="198"/>
        <v>0</v>
      </c>
      <c r="R153" s="395">
        <f t="shared" si="199"/>
        <v>0</v>
      </c>
      <c r="S153" s="395">
        <f t="shared" si="200"/>
        <v>0</v>
      </c>
      <c r="T153" s="394">
        <f t="shared" si="201"/>
        <v>1</v>
      </c>
      <c r="U153" s="395">
        <f t="shared" si="202"/>
        <v>146.47999999999999</v>
      </c>
      <c r="V153" s="395">
        <f t="shared" si="203"/>
        <v>13183200</v>
      </c>
      <c r="W153" s="394">
        <f t="shared" si="204"/>
        <v>0</v>
      </c>
      <c r="X153" s="396">
        <f t="shared" si="205"/>
        <v>0</v>
      </c>
      <c r="Y153" s="396">
        <f t="shared" si="206"/>
        <v>0</v>
      </c>
      <c r="Z153" s="394">
        <f t="shared" si="207"/>
        <v>0</v>
      </c>
      <c r="AA153" s="396">
        <f t="shared" si="208"/>
        <v>0</v>
      </c>
      <c r="AB153" s="396">
        <f t="shared" si="209"/>
        <v>0</v>
      </c>
      <c r="AC153" s="394">
        <f t="shared" si="210"/>
        <v>0</v>
      </c>
      <c r="AD153" s="396">
        <f t="shared" si="211"/>
        <v>0</v>
      </c>
      <c r="AE153" s="396">
        <f t="shared" si="212"/>
        <v>0</v>
      </c>
      <c r="AF153" s="389">
        <f t="shared" si="194"/>
        <v>146.47999999999999</v>
      </c>
      <c r="AG153" s="367">
        <f t="shared" si="195"/>
        <v>13183200</v>
      </c>
      <c r="AH153" s="367">
        <f t="shared" si="191"/>
        <v>1</v>
      </c>
      <c r="AI153" s="367">
        <f t="shared" si="196"/>
        <v>0</v>
      </c>
      <c r="AJ153" s="367">
        <f t="shared" si="197"/>
        <v>0</v>
      </c>
      <c r="AK153" s="372">
        <f t="shared" si="192"/>
        <v>0</v>
      </c>
      <c r="AL153" s="394">
        <f t="shared" si="213"/>
        <v>0</v>
      </c>
      <c r="AM153" s="395">
        <f t="shared" si="214"/>
        <v>0</v>
      </c>
      <c r="AN153" s="395">
        <f t="shared" si="215"/>
        <v>0</v>
      </c>
      <c r="AO153" s="394">
        <f t="shared" si="216"/>
        <v>1</v>
      </c>
      <c r="AP153" s="395">
        <f t="shared" si="217"/>
        <v>146.47999999999999</v>
      </c>
      <c r="AQ153" s="395">
        <f t="shared" si="218"/>
        <v>13183200</v>
      </c>
      <c r="AR153" s="394">
        <f t="shared" si="219"/>
        <v>0</v>
      </c>
      <c r="AS153" s="366">
        <f t="shared" si="220"/>
        <v>0</v>
      </c>
      <c r="AT153" s="366">
        <f t="shared" si="221"/>
        <v>0</v>
      </c>
      <c r="AU153" s="394">
        <f t="shared" si="222"/>
        <v>0</v>
      </c>
      <c r="AV153" s="395">
        <f t="shared" si="223"/>
        <v>0</v>
      </c>
      <c r="AW153" s="395">
        <f t="shared" si="224"/>
        <v>0</v>
      </c>
      <c r="AX153" s="394">
        <f t="shared" si="225"/>
        <v>1</v>
      </c>
      <c r="AY153" s="366">
        <f t="shared" si="226"/>
        <v>146.47999999999999</v>
      </c>
      <c r="AZ153" s="366">
        <f t="shared" si="227"/>
        <v>13183200</v>
      </c>
      <c r="BA153" s="394">
        <f t="shared" si="228"/>
        <v>0</v>
      </c>
      <c r="BB153" s="366">
        <f t="shared" si="270"/>
        <v>0</v>
      </c>
      <c r="BC153" s="366">
        <f t="shared" si="271"/>
        <v>0</v>
      </c>
      <c r="BD153" s="394">
        <f t="shared" si="269"/>
        <v>0</v>
      </c>
      <c r="BE153" s="366">
        <f t="shared" si="272"/>
        <v>0</v>
      </c>
      <c r="BF153" s="366">
        <f t="shared" si="273"/>
        <v>0</v>
      </c>
      <c r="BG153" s="394">
        <f t="shared" si="229"/>
        <v>0</v>
      </c>
      <c r="BH153" s="366">
        <f t="shared" si="274"/>
        <v>0</v>
      </c>
      <c r="BI153" s="366">
        <f t="shared" si="275"/>
        <v>0</v>
      </c>
      <c r="BJ153" s="394">
        <f t="shared" si="230"/>
        <v>0</v>
      </c>
      <c r="BK153" s="366">
        <f t="shared" si="231"/>
        <v>0</v>
      </c>
      <c r="BL153" s="366">
        <f t="shared" si="232"/>
        <v>0</v>
      </c>
      <c r="BM153" s="394">
        <f t="shared" si="233"/>
        <v>1</v>
      </c>
      <c r="BN153" s="366">
        <f t="shared" si="234"/>
        <v>146.47999999999999</v>
      </c>
      <c r="BO153" s="366">
        <f t="shared" si="235"/>
        <v>13183200</v>
      </c>
      <c r="BP153" s="394">
        <f t="shared" si="236"/>
        <v>0</v>
      </c>
      <c r="BQ153" s="366">
        <f t="shared" si="237"/>
        <v>0</v>
      </c>
      <c r="BR153" s="366">
        <f t="shared" si="238"/>
        <v>0</v>
      </c>
      <c r="BS153" s="394">
        <f t="shared" si="239"/>
        <v>0</v>
      </c>
      <c r="BT153" s="366">
        <f t="shared" si="240"/>
        <v>0</v>
      </c>
      <c r="BU153" s="366">
        <f t="shared" si="241"/>
        <v>0</v>
      </c>
      <c r="BV153" s="394">
        <f t="shared" si="242"/>
        <v>0</v>
      </c>
      <c r="BW153" s="366">
        <f t="shared" si="243"/>
        <v>0</v>
      </c>
      <c r="BX153" s="366">
        <f t="shared" si="244"/>
        <v>0</v>
      </c>
      <c r="BY153" s="394">
        <f t="shared" si="245"/>
        <v>0</v>
      </c>
      <c r="BZ153" s="366">
        <f t="shared" si="246"/>
        <v>0</v>
      </c>
      <c r="CA153" s="366">
        <f t="shared" si="247"/>
        <v>0</v>
      </c>
      <c r="CB153" s="394">
        <f t="shared" si="248"/>
        <v>0</v>
      </c>
      <c r="CC153" s="366">
        <f t="shared" si="249"/>
        <v>0</v>
      </c>
      <c r="CD153" s="366">
        <f t="shared" si="250"/>
        <v>0</v>
      </c>
      <c r="CE153" s="394">
        <f t="shared" si="251"/>
        <v>0</v>
      </c>
      <c r="CF153" s="366">
        <f t="shared" si="252"/>
        <v>0</v>
      </c>
      <c r="CG153" s="366">
        <f t="shared" si="253"/>
        <v>0</v>
      </c>
      <c r="CH153" s="394">
        <f t="shared" si="254"/>
        <v>1</v>
      </c>
      <c r="CI153" s="366">
        <f t="shared" si="255"/>
        <v>146.47999999999999</v>
      </c>
      <c r="CJ153" s="366">
        <f t="shared" si="256"/>
        <v>13183200</v>
      </c>
      <c r="CK153" s="394">
        <f t="shared" si="257"/>
        <v>0</v>
      </c>
      <c r="CL153" s="366">
        <f t="shared" si="258"/>
        <v>0</v>
      </c>
      <c r="CM153" s="366">
        <f t="shared" si="259"/>
        <v>0</v>
      </c>
      <c r="CN153" s="394">
        <f t="shared" si="260"/>
        <v>0</v>
      </c>
      <c r="CO153" s="366">
        <f t="shared" si="261"/>
        <v>0</v>
      </c>
      <c r="CP153" s="366">
        <f t="shared" si="262"/>
        <v>0</v>
      </c>
      <c r="CQ153" s="394">
        <f t="shared" si="263"/>
        <v>0</v>
      </c>
      <c r="CR153" s="366">
        <f t="shared" si="264"/>
        <v>0</v>
      </c>
      <c r="CS153" s="366">
        <f t="shared" si="265"/>
        <v>0</v>
      </c>
      <c r="CT153" s="394">
        <f t="shared" si="266"/>
        <v>0</v>
      </c>
      <c r="CU153" s="366">
        <f t="shared" si="267"/>
        <v>0</v>
      </c>
      <c r="CV153" s="366">
        <f t="shared" si="268"/>
        <v>0</v>
      </c>
      <c r="CW153" s="429"/>
      <c r="CX153" s="429"/>
      <c r="CY153" s="429"/>
      <c r="CZ153" s="429"/>
      <c r="DA153" s="429"/>
      <c r="DB153" s="429"/>
      <c r="DC153" s="429"/>
      <c r="DD153" s="429"/>
      <c r="DE153" s="429"/>
      <c r="DF153" s="429"/>
      <c r="DG153" s="429"/>
      <c r="DH153" s="429"/>
      <c r="DI153" s="429"/>
      <c r="DJ153" s="429"/>
      <c r="DK153" s="429"/>
      <c r="DL153" s="429"/>
      <c r="DM153" s="429"/>
      <c r="DN153" s="429"/>
      <c r="DO153" s="429"/>
      <c r="DP153" s="429"/>
      <c r="DQ153" s="429"/>
      <c r="DR153" s="429"/>
      <c r="DS153" s="429"/>
      <c r="DT153" s="429"/>
      <c r="DU153" s="429"/>
      <c r="DV153" s="429"/>
      <c r="DW153" s="429"/>
      <c r="DX153" s="429"/>
      <c r="DY153" s="429"/>
      <c r="DZ153" s="429"/>
      <c r="EA153" s="429"/>
      <c r="EB153" s="429"/>
      <c r="EC153" s="429"/>
      <c r="ED153" s="429"/>
      <c r="EE153" s="429"/>
      <c r="EF153" s="429"/>
      <c r="EG153" s="429"/>
      <c r="EH153" s="429"/>
      <c r="EI153" s="429"/>
      <c r="EJ153" s="429"/>
      <c r="EK153" s="429"/>
      <c r="EL153" s="429"/>
      <c r="EM153" s="429"/>
      <c r="EN153" s="429"/>
      <c r="EO153" s="429"/>
      <c r="EP153" s="429"/>
      <c r="EQ153" s="429"/>
      <c r="ER153" s="429"/>
      <c r="ES153" s="429"/>
      <c r="ET153" s="429"/>
      <c r="EU153" s="429"/>
    </row>
    <row r="154" spans="1:151" x14ac:dyDescent="0.3">
      <c r="A154" s="161">
        <v>29</v>
      </c>
      <c r="B154" s="162" t="s">
        <v>23</v>
      </c>
      <c r="C154" s="8" t="s">
        <v>191</v>
      </c>
      <c r="D154" s="8" t="s">
        <v>192</v>
      </c>
      <c r="E154" s="8" t="s">
        <v>102</v>
      </c>
      <c r="F154" s="47" t="s">
        <v>18</v>
      </c>
      <c r="G154" s="47" t="s">
        <v>18</v>
      </c>
      <c r="H154" s="64" t="s">
        <v>346</v>
      </c>
      <c r="I154" s="175">
        <v>2019</v>
      </c>
      <c r="J154" s="172" t="s">
        <v>84</v>
      </c>
      <c r="K154" s="119">
        <v>4</v>
      </c>
      <c r="L154" s="410" t="s">
        <v>375</v>
      </c>
      <c r="M154" s="173" t="s">
        <v>17</v>
      </c>
      <c r="N154" s="93">
        <v>99.46</v>
      </c>
      <c r="O154" s="99">
        <v>150000</v>
      </c>
      <c r="P154" s="363">
        <f t="shared" si="276"/>
        <v>14918999.999999998</v>
      </c>
      <c r="Q154" s="394">
        <f t="shared" si="198"/>
        <v>0</v>
      </c>
      <c r="R154" s="395">
        <f t="shared" si="199"/>
        <v>0</v>
      </c>
      <c r="S154" s="395">
        <f t="shared" si="200"/>
        <v>0</v>
      </c>
      <c r="T154" s="394">
        <f t="shared" si="201"/>
        <v>1</v>
      </c>
      <c r="U154" s="395">
        <f t="shared" si="202"/>
        <v>99.46</v>
      </c>
      <c r="V154" s="395">
        <f t="shared" si="203"/>
        <v>14918999.999999998</v>
      </c>
      <c r="W154" s="394">
        <f t="shared" si="204"/>
        <v>0</v>
      </c>
      <c r="X154" s="396">
        <f t="shared" si="205"/>
        <v>0</v>
      </c>
      <c r="Y154" s="396">
        <f t="shared" si="206"/>
        <v>0</v>
      </c>
      <c r="Z154" s="394">
        <f t="shared" si="207"/>
        <v>0</v>
      </c>
      <c r="AA154" s="396">
        <f t="shared" si="208"/>
        <v>0</v>
      </c>
      <c r="AB154" s="396">
        <f t="shared" si="209"/>
        <v>0</v>
      </c>
      <c r="AC154" s="394">
        <f t="shared" si="210"/>
        <v>0</v>
      </c>
      <c r="AD154" s="396">
        <f t="shared" si="211"/>
        <v>0</v>
      </c>
      <c r="AE154" s="396">
        <f t="shared" si="212"/>
        <v>0</v>
      </c>
      <c r="AF154" s="389">
        <f t="shared" si="194"/>
        <v>99.46</v>
      </c>
      <c r="AG154" s="367">
        <f t="shared" si="195"/>
        <v>14918999.999999998</v>
      </c>
      <c r="AH154" s="367">
        <f t="shared" si="191"/>
        <v>1</v>
      </c>
      <c r="AI154" s="367">
        <f t="shared" si="196"/>
        <v>0</v>
      </c>
      <c r="AJ154" s="367">
        <f t="shared" si="197"/>
        <v>0</v>
      </c>
      <c r="AK154" s="372">
        <f t="shared" si="192"/>
        <v>0</v>
      </c>
      <c r="AL154" s="394">
        <f t="shared" si="213"/>
        <v>0</v>
      </c>
      <c r="AM154" s="395">
        <f t="shared" si="214"/>
        <v>0</v>
      </c>
      <c r="AN154" s="395">
        <f t="shared" si="215"/>
        <v>0</v>
      </c>
      <c r="AO154" s="394">
        <f t="shared" si="216"/>
        <v>1</v>
      </c>
      <c r="AP154" s="395">
        <f t="shared" si="217"/>
        <v>99.46</v>
      </c>
      <c r="AQ154" s="395">
        <f t="shared" si="218"/>
        <v>14918999.999999998</v>
      </c>
      <c r="AR154" s="394">
        <f t="shared" si="219"/>
        <v>0</v>
      </c>
      <c r="AS154" s="366">
        <f t="shared" si="220"/>
        <v>0</v>
      </c>
      <c r="AT154" s="366">
        <f t="shared" si="221"/>
        <v>0</v>
      </c>
      <c r="AU154" s="394">
        <f t="shared" si="222"/>
        <v>1</v>
      </c>
      <c r="AV154" s="395">
        <f t="shared" si="223"/>
        <v>99.46</v>
      </c>
      <c r="AW154" s="395">
        <f t="shared" si="224"/>
        <v>14918999.999999998</v>
      </c>
      <c r="AX154" s="394">
        <f t="shared" si="225"/>
        <v>0</v>
      </c>
      <c r="AY154" s="366">
        <f t="shared" si="226"/>
        <v>0</v>
      </c>
      <c r="AZ154" s="366">
        <f t="shared" si="227"/>
        <v>0</v>
      </c>
      <c r="BA154" s="394">
        <f t="shared" si="228"/>
        <v>0</v>
      </c>
      <c r="BB154" s="366">
        <f t="shared" si="270"/>
        <v>0</v>
      </c>
      <c r="BC154" s="366">
        <f t="shared" si="271"/>
        <v>0</v>
      </c>
      <c r="BD154" s="394">
        <f t="shared" si="269"/>
        <v>0</v>
      </c>
      <c r="BE154" s="366">
        <f t="shared" si="272"/>
        <v>0</v>
      </c>
      <c r="BF154" s="366">
        <f t="shared" si="273"/>
        <v>0</v>
      </c>
      <c r="BG154" s="394">
        <f t="shared" si="229"/>
        <v>0</v>
      </c>
      <c r="BH154" s="366">
        <f t="shared" si="274"/>
        <v>0</v>
      </c>
      <c r="BI154" s="366">
        <f t="shared" si="275"/>
        <v>0</v>
      </c>
      <c r="BJ154" s="394">
        <f t="shared" si="230"/>
        <v>0</v>
      </c>
      <c r="BK154" s="366">
        <f t="shared" si="231"/>
        <v>0</v>
      </c>
      <c r="BL154" s="366">
        <f t="shared" si="232"/>
        <v>0</v>
      </c>
      <c r="BM154" s="394">
        <f t="shared" si="233"/>
        <v>1</v>
      </c>
      <c r="BN154" s="366">
        <f t="shared" si="234"/>
        <v>99.46</v>
      </c>
      <c r="BO154" s="366">
        <f t="shared" si="235"/>
        <v>14918999.999999998</v>
      </c>
      <c r="BP154" s="394">
        <f t="shared" si="236"/>
        <v>0</v>
      </c>
      <c r="BQ154" s="366">
        <f t="shared" si="237"/>
        <v>0</v>
      </c>
      <c r="BR154" s="366">
        <f t="shared" si="238"/>
        <v>0</v>
      </c>
      <c r="BS154" s="394">
        <f t="shared" si="239"/>
        <v>0</v>
      </c>
      <c r="BT154" s="366">
        <f t="shared" si="240"/>
        <v>0</v>
      </c>
      <c r="BU154" s="366">
        <f t="shared" si="241"/>
        <v>0</v>
      </c>
      <c r="BV154" s="394">
        <f t="shared" si="242"/>
        <v>0</v>
      </c>
      <c r="BW154" s="366">
        <f t="shared" si="243"/>
        <v>0</v>
      </c>
      <c r="BX154" s="366">
        <f t="shared" si="244"/>
        <v>0</v>
      </c>
      <c r="BY154" s="394">
        <f t="shared" si="245"/>
        <v>0</v>
      </c>
      <c r="BZ154" s="366">
        <f t="shared" si="246"/>
        <v>0</v>
      </c>
      <c r="CA154" s="366">
        <f t="shared" si="247"/>
        <v>0</v>
      </c>
      <c r="CB154" s="394">
        <f t="shared" si="248"/>
        <v>0</v>
      </c>
      <c r="CC154" s="366">
        <f t="shared" si="249"/>
        <v>0</v>
      </c>
      <c r="CD154" s="366">
        <f t="shared" si="250"/>
        <v>0</v>
      </c>
      <c r="CE154" s="394">
        <f t="shared" si="251"/>
        <v>0</v>
      </c>
      <c r="CF154" s="366">
        <f t="shared" si="252"/>
        <v>0</v>
      </c>
      <c r="CG154" s="366">
        <f t="shared" si="253"/>
        <v>0</v>
      </c>
      <c r="CH154" s="394">
        <f t="shared" si="254"/>
        <v>1</v>
      </c>
      <c r="CI154" s="366">
        <f t="shared" si="255"/>
        <v>99.46</v>
      </c>
      <c r="CJ154" s="366">
        <f t="shared" si="256"/>
        <v>14918999.999999998</v>
      </c>
      <c r="CK154" s="394">
        <f t="shared" si="257"/>
        <v>0</v>
      </c>
      <c r="CL154" s="366">
        <f t="shared" si="258"/>
        <v>0</v>
      </c>
      <c r="CM154" s="366">
        <f t="shared" si="259"/>
        <v>0</v>
      </c>
      <c r="CN154" s="394">
        <f t="shared" si="260"/>
        <v>0</v>
      </c>
      <c r="CO154" s="366">
        <f t="shared" si="261"/>
        <v>0</v>
      </c>
      <c r="CP154" s="366">
        <f t="shared" si="262"/>
        <v>0</v>
      </c>
      <c r="CQ154" s="394">
        <f t="shared" si="263"/>
        <v>0</v>
      </c>
      <c r="CR154" s="366">
        <f t="shared" si="264"/>
        <v>0</v>
      </c>
      <c r="CS154" s="366">
        <f t="shared" si="265"/>
        <v>0</v>
      </c>
      <c r="CT154" s="394">
        <f t="shared" si="266"/>
        <v>0</v>
      </c>
      <c r="CU154" s="366">
        <f t="shared" si="267"/>
        <v>0</v>
      </c>
      <c r="CV154" s="366">
        <f t="shared" si="268"/>
        <v>0</v>
      </c>
      <c r="CW154" s="429"/>
      <c r="CX154" s="429"/>
      <c r="CY154" s="429"/>
      <c r="CZ154" s="429"/>
      <c r="DA154" s="429"/>
      <c r="DB154" s="429"/>
      <c r="DC154" s="429"/>
      <c r="DD154" s="429"/>
      <c r="DE154" s="429"/>
      <c r="DF154" s="429"/>
      <c r="DG154" s="429"/>
      <c r="DH154" s="429"/>
      <c r="DI154" s="429"/>
      <c r="DJ154" s="429"/>
      <c r="DK154" s="429"/>
      <c r="DL154" s="429"/>
      <c r="DM154" s="429"/>
      <c r="DN154" s="429"/>
      <c r="DO154" s="429"/>
      <c r="DP154" s="429"/>
      <c r="DQ154" s="429"/>
      <c r="DR154" s="429"/>
      <c r="DS154" s="429"/>
      <c r="DT154" s="429"/>
      <c r="DU154" s="429"/>
      <c r="DV154" s="429"/>
      <c r="DW154" s="429"/>
      <c r="DX154" s="429"/>
      <c r="DY154" s="429"/>
      <c r="DZ154" s="429"/>
      <c r="EA154" s="429"/>
      <c r="EB154" s="429"/>
      <c r="EC154" s="429"/>
      <c r="ED154" s="429"/>
      <c r="EE154" s="429"/>
      <c r="EF154" s="429"/>
      <c r="EG154" s="429"/>
      <c r="EH154" s="429"/>
      <c r="EI154" s="429"/>
      <c r="EJ154" s="429"/>
      <c r="EK154" s="429"/>
      <c r="EL154" s="429"/>
      <c r="EM154" s="429"/>
      <c r="EN154" s="429"/>
      <c r="EO154" s="429"/>
      <c r="EP154" s="429"/>
      <c r="EQ154" s="429"/>
      <c r="ER154" s="429"/>
      <c r="ES154" s="429"/>
      <c r="ET154" s="429"/>
      <c r="EU154" s="429"/>
    </row>
    <row r="155" spans="1:151" x14ac:dyDescent="0.3">
      <c r="A155" s="161">
        <v>30</v>
      </c>
      <c r="B155" s="162" t="s">
        <v>23</v>
      </c>
      <c r="C155" s="8" t="s">
        <v>191</v>
      </c>
      <c r="D155" s="8" t="s">
        <v>192</v>
      </c>
      <c r="E155" s="8" t="s">
        <v>102</v>
      </c>
      <c r="F155" s="47" t="s">
        <v>18</v>
      </c>
      <c r="G155" s="47" t="s">
        <v>18</v>
      </c>
      <c r="H155" s="64" t="s">
        <v>346</v>
      </c>
      <c r="I155" s="175">
        <v>2019</v>
      </c>
      <c r="J155" s="181" t="s">
        <v>83</v>
      </c>
      <c r="K155" s="173">
        <v>10</v>
      </c>
      <c r="L155" s="410" t="s">
        <v>376</v>
      </c>
      <c r="M155" s="173" t="s">
        <v>17</v>
      </c>
      <c r="N155" s="93">
        <v>80.010000000000005</v>
      </c>
      <c r="O155" s="99">
        <v>89988.75</v>
      </c>
      <c r="P155" s="363">
        <v>7200000</v>
      </c>
      <c r="Q155" s="394">
        <f t="shared" si="198"/>
        <v>0</v>
      </c>
      <c r="R155" s="395">
        <f t="shared" si="199"/>
        <v>0</v>
      </c>
      <c r="S155" s="395">
        <f t="shared" si="200"/>
        <v>0</v>
      </c>
      <c r="T155" s="394">
        <f t="shared" si="201"/>
        <v>1</v>
      </c>
      <c r="U155" s="395">
        <f t="shared" si="202"/>
        <v>80.010000000000005</v>
      </c>
      <c r="V155" s="395">
        <f t="shared" si="203"/>
        <v>7200000</v>
      </c>
      <c r="W155" s="394">
        <f t="shared" si="204"/>
        <v>0</v>
      </c>
      <c r="X155" s="396">
        <f t="shared" si="205"/>
        <v>0</v>
      </c>
      <c r="Y155" s="396">
        <f t="shared" si="206"/>
        <v>0</v>
      </c>
      <c r="Z155" s="394">
        <f t="shared" si="207"/>
        <v>0</v>
      </c>
      <c r="AA155" s="396">
        <f t="shared" si="208"/>
        <v>0</v>
      </c>
      <c r="AB155" s="396">
        <f t="shared" si="209"/>
        <v>0</v>
      </c>
      <c r="AC155" s="394">
        <f t="shared" si="210"/>
        <v>0</v>
      </c>
      <c r="AD155" s="396">
        <f t="shared" si="211"/>
        <v>0</v>
      </c>
      <c r="AE155" s="396">
        <f t="shared" si="212"/>
        <v>0</v>
      </c>
      <c r="AF155" s="389">
        <f t="shared" si="194"/>
        <v>80.010000000000005</v>
      </c>
      <c r="AG155" s="367">
        <f t="shared" si="195"/>
        <v>7200000</v>
      </c>
      <c r="AH155" s="367">
        <f t="shared" si="191"/>
        <v>1</v>
      </c>
      <c r="AI155" s="367">
        <f t="shared" si="196"/>
        <v>0</v>
      </c>
      <c r="AJ155" s="367">
        <f t="shared" si="197"/>
        <v>0</v>
      </c>
      <c r="AK155" s="372">
        <f t="shared" si="192"/>
        <v>0</v>
      </c>
      <c r="AL155" s="394">
        <f t="shared" si="213"/>
        <v>0</v>
      </c>
      <c r="AM155" s="395">
        <f t="shared" si="214"/>
        <v>0</v>
      </c>
      <c r="AN155" s="395">
        <f t="shared" si="215"/>
        <v>0</v>
      </c>
      <c r="AO155" s="394">
        <f t="shared" si="216"/>
        <v>0</v>
      </c>
      <c r="AP155" s="395">
        <f t="shared" si="217"/>
        <v>0</v>
      </c>
      <c r="AQ155" s="395">
        <f t="shared" si="218"/>
        <v>0</v>
      </c>
      <c r="AR155" s="394">
        <f t="shared" si="219"/>
        <v>1</v>
      </c>
      <c r="AS155" s="366">
        <f t="shared" si="220"/>
        <v>80.010000000000005</v>
      </c>
      <c r="AT155" s="366">
        <f t="shared" si="221"/>
        <v>7200000</v>
      </c>
      <c r="AU155" s="394">
        <f t="shared" si="222"/>
        <v>1</v>
      </c>
      <c r="AV155" s="395">
        <f t="shared" si="223"/>
        <v>80.010000000000005</v>
      </c>
      <c r="AW155" s="395">
        <f t="shared" si="224"/>
        <v>7200000</v>
      </c>
      <c r="AX155" s="394">
        <f t="shared" si="225"/>
        <v>0</v>
      </c>
      <c r="AY155" s="366">
        <f t="shared" si="226"/>
        <v>0</v>
      </c>
      <c r="AZ155" s="366">
        <f t="shared" si="227"/>
        <v>0</v>
      </c>
      <c r="BA155" s="394">
        <f t="shared" si="228"/>
        <v>0</v>
      </c>
      <c r="BB155" s="366">
        <f t="shared" si="270"/>
        <v>0</v>
      </c>
      <c r="BC155" s="366">
        <f t="shared" si="271"/>
        <v>0</v>
      </c>
      <c r="BD155" s="394">
        <f t="shared" si="269"/>
        <v>0</v>
      </c>
      <c r="BE155" s="366">
        <f t="shared" si="272"/>
        <v>0</v>
      </c>
      <c r="BF155" s="366">
        <f t="shared" si="273"/>
        <v>0</v>
      </c>
      <c r="BG155" s="394">
        <f t="shared" si="229"/>
        <v>0</v>
      </c>
      <c r="BH155" s="366">
        <f t="shared" si="274"/>
        <v>0</v>
      </c>
      <c r="BI155" s="366">
        <f t="shared" si="275"/>
        <v>0</v>
      </c>
      <c r="BJ155" s="394">
        <f t="shared" si="230"/>
        <v>0</v>
      </c>
      <c r="BK155" s="366">
        <f t="shared" si="231"/>
        <v>0</v>
      </c>
      <c r="BL155" s="366">
        <f t="shared" si="232"/>
        <v>0</v>
      </c>
      <c r="BM155" s="394">
        <f t="shared" si="233"/>
        <v>1</v>
      </c>
      <c r="BN155" s="366">
        <f t="shared" si="234"/>
        <v>80.010000000000005</v>
      </c>
      <c r="BO155" s="366">
        <f t="shared" si="235"/>
        <v>7200000</v>
      </c>
      <c r="BP155" s="394">
        <f t="shared" si="236"/>
        <v>0</v>
      </c>
      <c r="BQ155" s="366">
        <f t="shared" si="237"/>
        <v>0</v>
      </c>
      <c r="BR155" s="366">
        <f t="shared" si="238"/>
        <v>0</v>
      </c>
      <c r="BS155" s="394">
        <f t="shared" si="239"/>
        <v>0</v>
      </c>
      <c r="BT155" s="366">
        <f t="shared" si="240"/>
        <v>0</v>
      </c>
      <c r="BU155" s="366">
        <f t="shared" si="241"/>
        <v>0</v>
      </c>
      <c r="BV155" s="394">
        <f t="shared" si="242"/>
        <v>0</v>
      </c>
      <c r="BW155" s="366">
        <f t="shared" si="243"/>
        <v>0</v>
      </c>
      <c r="BX155" s="366">
        <f t="shared" si="244"/>
        <v>0</v>
      </c>
      <c r="BY155" s="394">
        <f t="shared" si="245"/>
        <v>0</v>
      </c>
      <c r="BZ155" s="366">
        <f t="shared" si="246"/>
        <v>0</v>
      </c>
      <c r="CA155" s="366">
        <f t="shared" si="247"/>
        <v>0</v>
      </c>
      <c r="CB155" s="394">
        <f t="shared" si="248"/>
        <v>0</v>
      </c>
      <c r="CC155" s="366">
        <f t="shared" si="249"/>
        <v>0</v>
      </c>
      <c r="CD155" s="366">
        <f t="shared" si="250"/>
        <v>0</v>
      </c>
      <c r="CE155" s="394">
        <f t="shared" si="251"/>
        <v>0</v>
      </c>
      <c r="CF155" s="366">
        <f t="shared" si="252"/>
        <v>0</v>
      </c>
      <c r="CG155" s="366">
        <f t="shared" si="253"/>
        <v>0</v>
      </c>
      <c r="CH155" s="394">
        <f t="shared" si="254"/>
        <v>1</v>
      </c>
      <c r="CI155" s="366">
        <f t="shared" si="255"/>
        <v>80.010000000000005</v>
      </c>
      <c r="CJ155" s="366">
        <f t="shared" si="256"/>
        <v>7200000</v>
      </c>
      <c r="CK155" s="394">
        <f t="shared" si="257"/>
        <v>0</v>
      </c>
      <c r="CL155" s="366">
        <f t="shared" si="258"/>
        <v>0</v>
      </c>
      <c r="CM155" s="366">
        <f t="shared" si="259"/>
        <v>0</v>
      </c>
      <c r="CN155" s="394">
        <f t="shared" si="260"/>
        <v>0</v>
      </c>
      <c r="CO155" s="366">
        <f t="shared" si="261"/>
        <v>0</v>
      </c>
      <c r="CP155" s="366">
        <f t="shared" si="262"/>
        <v>0</v>
      </c>
      <c r="CQ155" s="394">
        <f t="shared" si="263"/>
        <v>0</v>
      </c>
      <c r="CR155" s="366">
        <f t="shared" si="264"/>
        <v>0</v>
      </c>
      <c r="CS155" s="366">
        <f t="shared" si="265"/>
        <v>0</v>
      </c>
      <c r="CT155" s="394">
        <f t="shared" si="266"/>
        <v>0</v>
      </c>
      <c r="CU155" s="366">
        <f t="shared" si="267"/>
        <v>0</v>
      </c>
      <c r="CV155" s="366">
        <f t="shared" si="268"/>
        <v>0</v>
      </c>
      <c r="CW155" s="429"/>
      <c r="CX155" s="429"/>
      <c r="CY155" s="429"/>
      <c r="CZ155" s="429"/>
      <c r="DA155" s="429"/>
      <c r="DB155" s="429"/>
      <c r="DC155" s="429"/>
      <c r="DD155" s="429"/>
      <c r="DE155" s="429"/>
      <c r="DF155" s="429"/>
      <c r="DG155" s="429"/>
      <c r="DH155" s="429"/>
      <c r="DI155" s="429"/>
      <c r="DJ155" s="429"/>
      <c r="DK155" s="429"/>
      <c r="DL155" s="429"/>
      <c r="DM155" s="429"/>
      <c r="DN155" s="429"/>
      <c r="DO155" s="429"/>
      <c r="DP155" s="429"/>
      <c r="DQ155" s="429"/>
      <c r="DR155" s="429"/>
      <c r="DS155" s="429"/>
      <c r="DT155" s="429"/>
      <c r="DU155" s="429"/>
      <c r="DV155" s="429"/>
      <c r="DW155" s="429"/>
      <c r="DX155" s="429"/>
      <c r="DY155" s="429"/>
      <c r="DZ155" s="429"/>
      <c r="EA155" s="429"/>
      <c r="EB155" s="429"/>
      <c r="EC155" s="429"/>
      <c r="ED155" s="429"/>
      <c r="EE155" s="429"/>
      <c r="EF155" s="429"/>
      <c r="EG155" s="429"/>
      <c r="EH155" s="429"/>
      <c r="EI155" s="429"/>
      <c r="EJ155" s="429"/>
      <c r="EK155" s="429"/>
      <c r="EL155" s="429"/>
      <c r="EM155" s="429"/>
      <c r="EN155" s="429"/>
      <c r="EO155" s="429"/>
      <c r="EP155" s="429"/>
      <c r="EQ155" s="429"/>
      <c r="ER155" s="429"/>
      <c r="ES155" s="429"/>
      <c r="ET155" s="429"/>
      <c r="EU155" s="429"/>
    </row>
    <row r="156" spans="1:151" x14ac:dyDescent="0.3">
      <c r="A156" s="161">
        <v>31</v>
      </c>
      <c r="B156" s="162" t="s">
        <v>23</v>
      </c>
      <c r="C156" s="8" t="s">
        <v>191</v>
      </c>
      <c r="D156" s="8" t="s">
        <v>192</v>
      </c>
      <c r="E156" s="8" t="s">
        <v>102</v>
      </c>
      <c r="F156" s="47" t="s">
        <v>18</v>
      </c>
      <c r="G156" s="47" t="s">
        <v>18</v>
      </c>
      <c r="H156" s="64" t="s">
        <v>346</v>
      </c>
      <c r="I156" s="175">
        <v>2019</v>
      </c>
      <c r="J156" s="172" t="s">
        <v>84</v>
      </c>
      <c r="K156" s="119">
        <v>14</v>
      </c>
      <c r="L156" s="410" t="s">
        <v>378</v>
      </c>
      <c r="M156" s="173" t="s">
        <v>17</v>
      </c>
      <c r="N156" s="93">
        <v>83.93</v>
      </c>
      <c r="O156" s="99">
        <v>94126.06</v>
      </c>
      <c r="P156" s="363">
        <v>7900000</v>
      </c>
      <c r="Q156" s="394">
        <f t="shared" si="198"/>
        <v>0</v>
      </c>
      <c r="R156" s="395">
        <f t="shared" si="199"/>
        <v>0</v>
      </c>
      <c r="S156" s="395">
        <f t="shared" si="200"/>
        <v>0</v>
      </c>
      <c r="T156" s="394">
        <f t="shared" si="201"/>
        <v>1</v>
      </c>
      <c r="U156" s="395">
        <f t="shared" si="202"/>
        <v>83.93</v>
      </c>
      <c r="V156" s="395">
        <f t="shared" si="203"/>
        <v>7900000</v>
      </c>
      <c r="W156" s="394">
        <f t="shared" si="204"/>
        <v>0</v>
      </c>
      <c r="X156" s="396">
        <f t="shared" si="205"/>
        <v>0</v>
      </c>
      <c r="Y156" s="396">
        <f t="shared" si="206"/>
        <v>0</v>
      </c>
      <c r="Z156" s="394">
        <f t="shared" si="207"/>
        <v>0</v>
      </c>
      <c r="AA156" s="396">
        <f t="shared" si="208"/>
        <v>0</v>
      </c>
      <c r="AB156" s="396">
        <f t="shared" si="209"/>
        <v>0</v>
      </c>
      <c r="AC156" s="394">
        <f t="shared" si="210"/>
        <v>0</v>
      </c>
      <c r="AD156" s="396">
        <f t="shared" si="211"/>
        <v>0</v>
      </c>
      <c r="AE156" s="396">
        <f t="shared" si="212"/>
        <v>0</v>
      </c>
      <c r="AF156" s="389">
        <f t="shared" si="194"/>
        <v>83.93</v>
      </c>
      <c r="AG156" s="367">
        <f t="shared" si="195"/>
        <v>7900000</v>
      </c>
      <c r="AH156" s="367">
        <f t="shared" si="191"/>
        <v>1</v>
      </c>
      <c r="AI156" s="367">
        <f t="shared" si="196"/>
        <v>0</v>
      </c>
      <c r="AJ156" s="367">
        <f t="shared" si="197"/>
        <v>0</v>
      </c>
      <c r="AK156" s="372">
        <f t="shared" si="192"/>
        <v>0</v>
      </c>
      <c r="AL156" s="394">
        <f t="shared" si="213"/>
        <v>0</v>
      </c>
      <c r="AM156" s="395">
        <f t="shared" si="214"/>
        <v>0</v>
      </c>
      <c r="AN156" s="395">
        <f t="shared" si="215"/>
        <v>0</v>
      </c>
      <c r="AO156" s="394">
        <f t="shared" si="216"/>
        <v>0</v>
      </c>
      <c r="AP156" s="395">
        <f t="shared" si="217"/>
        <v>0</v>
      </c>
      <c r="AQ156" s="395">
        <f t="shared" si="218"/>
        <v>0</v>
      </c>
      <c r="AR156" s="394">
        <f t="shared" si="219"/>
        <v>1</v>
      </c>
      <c r="AS156" s="366">
        <f t="shared" si="220"/>
        <v>83.93</v>
      </c>
      <c r="AT156" s="366">
        <f t="shared" si="221"/>
        <v>7900000</v>
      </c>
      <c r="AU156" s="394">
        <f t="shared" si="222"/>
        <v>1</v>
      </c>
      <c r="AV156" s="395">
        <f t="shared" si="223"/>
        <v>83.93</v>
      </c>
      <c r="AW156" s="395">
        <f t="shared" si="224"/>
        <v>7900000</v>
      </c>
      <c r="AX156" s="394">
        <f t="shared" si="225"/>
        <v>0</v>
      </c>
      <c r="AY156" s="366">
        <f t="shared" si="226"/>
        <v>0</v>
      </c>
      <c r="AZ156" s="366">
        <f t="shared" si="227"/>
        <v>0</v>
      </c>
      <c r="BA156" s="394">
        <f t="shared" si="228"/>
        <v>0</v>
      </c>
      <c r="BB156" s="366">
        <f t="shared" si="270"/>
        <v>0</v>
      </c>
      <c r="BC156" s="366">
        <f t="shared" si="271"/>
        <v>0</v>
      </c>
      <c r="BD156" s="394">
        <f t="shared" si="269"/>
        <v>0</v>
      </c>
      <c r="BE156" s="366">
        <f t="shared" si="272"/>
        <v>0</v>
      </c>
      <c r="BF156" s="366">
        <f t="shared" si="273"/>
        <v>0</v>
      </c>
      <c r="BG156" s="394">
        <f t="shared" si="229"/>
        <v>0</v>
      </c>
      <c r="BH156" s="366">
        <f t="shared" si="274"/>
        <v>0</v>
      </c>
      <c r="BI156" s="366">
        <f t="shared" si="275"/>
        <v>0</v>
      </c>
      <c r="BJ156" s="394">
        <f t="shared" si="230"/>
        <v>0</v>
      </c>
      <c r="BK156" s="366">
        <f t="shared" si="231"/>
        <v>0</v>
      </c>
      <c r="BL156" s="366">
        <f t="shared" si="232"/>
        <v>0</v>
      </c>
      <c r="BM156" s="394">
        <f t="shared" si="233"/>
        <v>1</v>
      </c>
      <c r="BN156" s="366">
        <f t="shared" si="234"/>
        <v>83.93</v>
      </c>
      <c r="BO156" s="366">
        <f t="shared" si="235"/>
        <v>7900000</v>
      </c>
      <c r="BP156" s="394">
        <f t="shared" si="236"/>
        <v>0</v>
      </c>
      <c r="BQ156" s="366">
        <f t="shared" si="237"/>
        <v>0</v>
      </c>
      <c r="BR156" s="366">
        <f t="shared" si="238"/>
        <v>0</v>
      </c>
      <c r="BS156" s="394">
        <f t="shared" si="239"/>
        <v>0</v>
      </c>
      <c r="BT156" s="366">
        <f t="shared" si="240"/>
        <v>0</v>
      </c>
      <c r="BU156" s="366">
        <f t="shared" si="241"/>
        <v>0</v>
      </c>
      <c r="BV156" s="394">
        <f t="shared" si="242"/>
        <v>0</v>
      </c>
      <c r="BW156" s="366">
        <f t="shared" si="243"/>
        <v>0</v>
      </c>
      <c r="BX156" s="366">
        <f t="shared" si="244"/>
        <v>0</v>
      </c>
      <c r="BY156" s="394">
        <f t="shared" si="245"/>
        <v>0</v>
      </c>
      <c r="BZ156" s="366">
        <f t="shared" si="246"/>
        <v>0</v>
      </c>
      <c r="CA156" s="366">
        <f t="shared" si="247"/>
        <v>0</v>
      </c>
      <c r="CB156" s="394">
        <f t="shared" si="248"/>
        <v>0</v>
      </c>
      <c r="CC156" s="366">
        <f t="shared" si="249"/>
        <v>0</v>
      </c>
      <c r="CD156" s="366">
        <f t="shared" si="250"/>
        <v>0</v>
      </c>
      <c r="CE156" s="394">
        <f t="shared" si="251"/>
        <v>0</v>
      </c>
      <c r="CF156" s="366">
        <f t="shared" si="252"/>
        <v>0</v>
      </c>
      <c r="CG156" s="366">
        <f t="shared" si="253"/>
        <v>0</v>
      </c>
      <c r="CH156" s="394">
        <f t="shared" si="254"/>
        <v>1</v>
      </c>
      <c r="CI156" s="366">
        <f t="shared" si="255"/>
        <v>83.93</v>
      </c>
      <c r="CJ156" s="366">
        <f t="shared" si="256"/>
        <v>7900000</v>
      </c>
      <c r="CK156" s="394">
        <f t="shared" si="257"/>
        <v>0</v>
      </c>
      <c r="CL156" s="366">
        <f t="shared" si="258"/>
        <v>0</v>
      </c>
      <c r="CM156" s="366">
        <f t="shared" si="259"/>
        <v>0</v>
      </c>
      <c r="CN156" s="394">
        <f t="shared" si="260"/>
        <v>0</v>
      </c>
      <c r="CO156" s="366">
        <f t="shared" si="261"/>
        <v>0</v>
      </c>
      <c r="CP156" s="366">
        <f t="shared" si="262"/>
        <v>0</v>
      </c>
      <c r="CQ156" s="394">
        <f t="shared" si="263"/>
        <v>0</v>
      </c>
      <c r="CR156" s="366">
        <f t="shared" si="264"/>
        <v>0</v>
      </c>
      <c r="CS156" s="366">
        <f t="shared" si="265"/>
        <v>0</v>
      </c>
      <c r="CT156" s="394">
        <f t="shared" si="266"/>
        <v>0</v>
      </c>
      <c r="CU156" s="366">
        <f t="shared" si="267"/>
        <v>0</v>
      </c>
      <c r="CV156" s="366">
        <f t="shared" si="268"/>
        <v>0</v>
      </c>
      <c r="CW156" s="429"/>
      <c r="CX156" s="429"/>
      <c r="CY156" s="429"/>
      <c r="CZ156" s="429"/>
      <c r="DA156" s="429"/>
      <c r="DB156" s="429"/>
      <c r="DC156" s="429"/>
      <c r="DD156" s="429"/>
      <c r="DE156" s="429"/>
      <c r="DF156" s="429"/>
      <c r="DG156" s="429"/>
      <c r="DH156" s="429"/>
      <c r="DI156" s="429"/>
      <c r="DJ156" s="429"/>
      <c r="DK156" s="429"/>
      <c r="DL156" s="429"/>
      <c r="DM156" s="429"/>
      <c r="DN156" s="429"/>
      <c r="DO156" s="429"/>
      <c r="DP156" s="429"/>
      <c r="DQ156" s="429"/>
      <c r="DR156" s="429"/>
      <c r="DS156" s="429"/>
      <c r="DT156" s="429"/>
      <c r="DU156" s="429"/>
      <c r="DV156" s="429"/>
      <c r="DW156" s="429"/>
      <c r="DX156" s="429"/>
      <c r="DY156" s="429"/>
      <c r="DZ156" s="429"/>
      <c r="EA156" s="429"/>
      <c r="EB156" s="429"/>
      <c r="EC156" s="429"/>
      <c r="ED156" s="429"/>
      <c r="EE156" s="429"/>
      <c r="EF156" s="429"/>
      <c r="EG156" s="429"/>
      <c r="EH156" s="429"/>
      <c r="EI156" s="429"/>
      <c r="EJ156" s="429"/>
      <c r="EK156" s="429"/>
      <c r="EL156" s="429"/>
      <c r="EM156" s="429"/>
      <c r="EN156" s="429"/>
      <c r="EO156" s="429"/>
      <c r="EP156" s="429"/>
      <c r="EQ156" s="429"/>
      <c r="ER156" s="429"/>
      <c r="ES156" s="429"/>
      <c r="ET156" s="429"/>
      <c r="EU156" s="429"/>
    </row>
    <row r="157" spans="1:151" x14ac:dyDescent="0.3">
      <c r="A157" s="161">
        <v>32</v>
      </c>
      <c r="B157" s="162" t="s">
        <v>23</v>
      </c>
      <c r="C157" s="8" t="s">
        <v>191</v>
      </c>
      <c r="D157" s="8" t="s">
        <v>192</v>
      </c>
      <c r="E157" s="8" t="s">
        <v>102</v>
      </c>
      <c r="F157" s="47" t="s">
        <v>18</v>
      </c>
      <c r="G157" s="47" t="s">
        <v>18</v>
      </c>
      <c r="H157" s="64" t="s">
        <v>346</v>
      </c>
      <c r="I157" s="175">
        <v>2019</v>
      </c>
      <c r="J157" s="172" t="s">
        <v>84</v>
      </c>
      <c r="K157" s="119">
        <v>17</v>
      </c>
      <c r="L157" s="410" t="s">
        <v>378</v>
      </c>
      <c r="M157" s="173" t="s">
        <v>17</v>
      </c>
      <c r="N157" s="93">
        <v>106.88</v>
      </c>
      <c r="O157" s="99">
        <v>94030.69</v>
      </c>
      <c r="P157" s="363">
        <v>10050000</v>
      </c>
      <c r="Q157" s="394">
        <f t="shared" si="198"/>
        <v>0</v>
      </c>
      <c r="R157" s="395">
        <f t="shared" si="199"/>
        <v>0</v>
      </c>
      <c r="S157" s="395">
        <f t="shared" si="200"/>
        <v>0</v>
      </c>
      <c r="T157" s="394">
        <f t="shared" si="201"/>
        <v>1</v>
      </c>
      <c r="U157" s="395">
        <f t="shared" si="202"/>
        <v>106.88</v>
      </c>
      <c r="V157" s="395">
        <f t="shared" si="203"/>
        <v>10050000</v>
      </c>
      <c r="W157" s="394">
        <f t="shared" si="204"/>
        <v>0</v>
      </c>
      <c r="X157" s="396">
        <f t="shared" si="205"/>
        <v>0</v>
      </c>
      <c r="Y157" s="396">
        <f t="shared" si="206"/>
        <v>0</v>
      </c>
      <c r="Z157" s="394">
        <f t="shared" si="207"/>
        <v>0</v>
      </c>
      <c r="AA157" s="396">
        <f t="shared" si="208"/>
        <v>0</v>
      </c>
      <c r="AB157" s="396">
        <f t="shared" si="209"/>
        <v>0</v>
      </c>
      <c r="AC157" s="394">
        <f t="shared" si="210"/>
        <v>0</v>
      </c>
      <c r="AD157" s="396">
        <f t="shared" si="211"/>
        <v>0</v>
      </c>
      <c r="AE157" s="396">
        <f t="shared" si="212"/>
        <v>0</v>
      </c>
      <c r="AF157" s="389">
        <f t="shared" si="194"/>
        <v>106.88</v>
      </c>
      <c r="AG157" s="367">
        <f t="shared" si="195"/>
        <v>10050000</v>
      </c>
      <c r="AH157" s="367">
        <f t="shared" si="191"/>
        <v>1</v>
      </c>
      <c r="AI157" s="367">
        <f t="shared" si="196"/>
        <v>0</v>
      </c>
      <c r="AJ157" s="367">
        <f t="shared" si="197"/>
        <v>0</v>
      </c>
      <c r="AK157" s="372">
        <f t="shared" si="192"/>
        <v>0</v>
      </c>
      <c r="AL157" s="394">
        <f t="shared" si="213"/>
        <v>0</v>
      </c>
      <c r="AM157" s="395">
        <f t="shared" si="214"/>
        <v>0</v>
      </c>
      <c r="AN157" s="395">
        <f t="shared" si="215"/>
        <v>0</v>
      </c>
      <c r="AO157" s="394">
        <f t="shared" si="216"/>
        <v>0</v>
      </c>
      <c r="AP157" s="395">
        <f t="shared" si="217"/>
        <v>0</v>
      </c>
      <c r="AQ157" s="395">
        <f t="shared" si="218"/>
        <v>0</v>
      </c>
      <c r="AR157" s="394">
        <f t="shared" si="219"/>
        <v>1</v>
      </c>
      <c r="AS157" s="366">
        <f t="shared" si="220"/>
        <v>106.88</v>
      </c>
      <c r="AT157" s="366">
        <f t="shared" si="221"/>
        <v>10050000</v>
      </c>
      <c r="AU157" s="394">
        <f t="shared" si="222"/>
        <v>1</v>
      </c>
      <c r="AV157" s="395">
        <f t="shared" si="223"/>
        <v>106.88</v>
      </c>
      <c r="AW157" s="395">
        <f t="shared" si="224"/>
        <v>10050000</v>
      </c>
      <c r="AX157" s="394">
        <f t="shared" si="225"/>
        <v>0</v>
      </c>
      <c r="AY157" s="366">
        <f t="shared" si="226"/>
        <v>0</v>
      </c>
      <c r="AZ157" s="366">
        <f t="shared" si="227"/>
        <v>0</v>
      </c>
      <c r="BA157" s="394">
        <f t="shared" si="228"/>
        <v>0</v>
      </c>
      <c r="BB157" s="366">
        <f t="shared" si="270"/>
        <v>0</v>
      </c>
      <c r="BC157" s="366">
        <f t="shared" si="271"/>
        <v>0</v>
      </c>
      <c r="BD157" s="394">
        <f t="shared" si="269"/>
        <v>0</v>
      </c>
      <c r="BE157" s="366">
        <f t="shared" si="272"/>
        <v>0</v>
      </c>
      <c r="BF157" s="366">
        <f t="shared" si="273"/>
        <v>0</v>
      </c>
      <c r="BG157" s="394">
        <f t="shared" si="229"/>
        <v>0</v>
      </c>
      <c r="BH157" s="366">
        <f t="shared" si="274"/>
        <v>0</v>
      </c>
      <c r="BI157" s="366">
        <f t="shared" si="275"/>
        <v>0</v>
      </c>
      <c r="BJ157" s="394">
        <f t="shared" si="230"/>
        <v>0</v>
      </c>
      <c r="BK157" s="366">
        <f t="shared" si="231"/>
        <v>0</v>
      </c>
      <c r="BL157" s="366">
        <f t="shared" si="232"/>
        <v>0</v>
      </c>
      <c r="BM157" s="394">
        <f t="shared" si="233"/>
        <v>1</v>
      </c>
      <c r="BN157" s="366">
        <f t="shared" si="234"/>
        <v>106.88</v>
      </c>
      <c r="BO157" s="366">
        <f t="shared" si="235"/>
        <v>10050000</v>
      </c>
      <c r="BP157" s="394">
        <f t="shared" si="236"/>
        <v>0</v>
      </c>
      <c r="BQ157" s="366">
        <f t="shared" si="237"/>
        <v>0</v>
      </c>
      <c r="BR157" s="366">
        <f t="shared" si="238"/>
        <v>0</v>
      </c>
      <c r="BS157" s="394">
        <f t="shared" si="239"/>
        <v>0</v>
      </c>
      <c r="BT157" s="366">
        <f t="shared" si="240"/>
        <v>0</v>
      </c>
      <c r="BU157" s="366">
        <f t="shared" si="241"/>
        <v>0</v>
      </c>
      <c r="BV157" s="394">
        <f t="shared" si="242"/>
        <v>0</v>
      </c>
      <c r="BW157" s="366">
        <f t="shared" si="243"/>
        <v>0</v>
      </c>
      <c r="BX157" s="366">
        <f t="shared" si="244"/>
        <v>0</v>
      </c>
      <c r="BY157" s="394">
        <f t="shared" si="245"/>
        <v>0</v>
      </c>
      <c r="BZ157" s="366">
        <f t="shared" si="246"/>
        <v>0</v>
      </c>
      <c r="CA157" s="366">
        <f t="shared" si="247"/>
        <v>0</v>
      </c>
      <c r="CB157" s="394">
        <f t="shared" si="248"/>
        <v>0</v>
      </c>
      <c r="CC157" s="366">
        <f t="shared" si="249"/>
        <v>0</v>
      </c>
      <c r="CD157" s="366">
        <f t="shared" si="250"/>
        <v>0</v>
      </c>
      <c r="CE157" s="394">
        <f t="shared" si="251"/>
        <v>0</v>
      </c>
      <c r="CF157" s="366">
        <f t="shared" si="252"/>
        <v>0</v>
      </c>
      <c r="CG157" s="366">
        <f t="shared" si="253"/>
        <v>0</v>
      </c>
      <c r="CH157" s="394">
        <f t="shared" si="254"/>
        <v>1</v>
      </c>
      <c r="CI157" s="366">
        <f t="shared" si="255"/>
        <v>106.88</v>
      </c>
      <c r="CJ157" s="366">
        <f t="shared" si="256"/>
        <v>10050000</v>
      </c>
      <c r="CK157" s="394">
        <f t="shared" si="257"/>
        <v>0</v>
      </c>
      <c r="CL157" s="366">
        <f t="shared" si="258"/>
        <v>0</v>
      </c>
      <c r="CM157" s="366">
        <f t="shared" si="259"/>
        <v>0</v>
      </c>
      <c r="CN157" s="394">
        <f t="shared" si="260"/>
        <v>0</v>
      </c>
      <c r="CO157" s="366">
        <f t="shared" si="261"/>
        <v>0</v>
      </c>
      <c r="CP157" s="366">
        <f t="shared" si="262"/>
        <v>0</v>
      </c>
      <c r="CQ157" s="394">
        <f t="shared" si="263"/>
        <v>0</v>
      </c>
      <c r="CR157" s="366">
        <f t="shared" si="264"/>
        <v>0</v>
      </c>
      <c r="CS157" s="366">
        <f t="shared" si="265"/>
        <v>0</v>
      </c>
      <c r="CT157" s="394">
        <f t="shared" si="266"/>
        <v>0</v>
      </c>
      <c r="CU157" s="366">
        <f t="shared" si="267"/>
        <v>0</v>
      </c>
      <c r="CV157" s="366">
        <f t="shared" si="268"/>
        <v>0</v>
      </c>
      <c r="CW157" s="429"/>
      <c r="CX157" s="429"/>
      <c r="CY157" s="429"/>
      <c r="CZ157" s="429"/>
      <c r="DA157" s="429"/>
      <c r="DB157" s="429"/>
      <c r="DC157" s="429"/>
      <c r="DD157" s="429"/>
      <c r="DE157" s="429"/>
      <c r="DF157" s="429"/>
      <c r="DG157" s="429"/>
      <c r="DH157" s="429"/>
      <c r="DI157" s="429"/>
      <c r="DJ157" s="429"/>
      <c r="DK157" s="429"/>
      <c r="DL157" s="429"/>
      <c r="DM157" s="429"/>
      <c r="DN157" s="429"/>
      <c r="DO157" s="429"/>
      <c r="DP157" s="429"/>
      <c r="DQ157" s="429"/>
      <c r="DR157" s="429"/>
      <c r="DS157" s="429"/>
      <c r="DT157" s="429"/>
      <c r="DU157" s="429"/>
      <c r="DV157" s="429"/>
      <c r="DW157" s="429"/>
      <c r="DX157" s="429"/>
      <c r="DY157" s="429"/>
      <c r="DZ157" s="429"/>
      <c r="EA157" s="429"/>
      <c r="EB157" s="429"/>
      <c r="EC157" s="429"/>
      <c r="ED157" s="429"/>
      <c r="EE157" s="429"/>
      <c r="EF157" s="429"/>
      <c r="EG157" s="429"/>
      <c r="EH157" s="429"/>
      <c r="EI157" s="429"/>
      <c r="EJ157" s="429"/>
      <c r="EK157" s="429"/>
      <c r="EL157" s="429"/>
      <c r="EM157" s="429"/>
      <c r="EN157" s="429"/>
      <c r="EO157" s="429"/>
      <c r="EP157" s="429"/>
      <c r="EQ157" s="429"/>
      <c r="ER157" s="429"/>
      <c r="ES157" s="429"/>
      <c r="ET157" s="429"/>
      <c r="EU157" s="429"/>
    </row>
    <row r="158" spans="1:151" x14ac:dyDescent="0.3">
      <c r="A158" s="161">
        <v>33</v>
      </c>
      <c r="B158" s="162" t="s">
        <v>23</v>
      </c>
      <c r="C158" s="8" t="s">
        <v>191</v>
      </c>
      <c r="D158" s="8" t="s">
        <v>192</v>
      </c>
      <c r="E158" s="8" t="s">
        <v>102</v>
      </c>
      <c r="F158" s="47" t="s">
        <v>18</v>
      </c>
      <c r="G158" s="47" t="s">
        <v>18</v>
      </c>
      <c r="H158" s="64" t="s">
        <v>346</v>
      </c>
      <c r="I158" s="175">
        <v>2019</v>
      </c>
      <c r="J158" s="182" t="s">
        <v>84</v>
      </c>
      <c r="K158" s="123">
        <v>19</v>
      </c>
      <c r="L158" s="410" t="s">
        <v>378</v>
      </c>
      <c r="M158" s="178" t="s">
        <v>17</v>
      </c>
      <c r="N158" s="124">
        <v>76.430000000000007</v>
      </c>
      <c r="O158" s="105">
        <v>94203.85</v>
      </c>
      <c r="P158" s="364">
        <v>7200000</v>
      </c>
      <c r="Q158" s="394">
        <f t="shared" si="198"/>
        <v>0</v>
      </c>
      <c r="R158" s="395">
        <f t="shared" si="199"/>
        <v>0</v>
      </c>
      <c r="S158" s="395">
        <f t="shared" si="200"/>
        <v>0</v>
      </c>
      <c r="T158" s="394">
        <f t="shared" si="201"/>
        <v>1</v>
      </c>
      <c r="U158" s="395">
        <f t="shared" si="202"/>
        <v>76.430000000000007</v>
      </c>
      <c r="V158" s="395">
        <f t="shared" si="203"/>
        <v>7200000</v>
      </c>
      <c r="W158" s="394">
        <f t="shared" si="204"/>
        <v>0</v>
      </c>
      <c r="X158" s="396">
        <f t="shared" si="205"/>
        <v>0</v>
      </c>
      <c r="Y158" s="396">
        <f t="shared" si="206"/>
        <v>0</v>
      </c>
      <c r="Z158" s="394">
        <f t="shared" si="207"/>
        <v>0</v>
      </c>
      <c r="AA158" s="396">
        <f t="shared" si="208"/>
        <v>0</v>
      </c>
      <c r="AB158" s="396">
        <f t="shared" si="209"/>
        <v>0</v>
      </c>
      <c r="AC158" s="394">
        <f t="shared" si="210"/>
        <v>0</v>
      </c>
      <c r="AD158" s="396">
        <f t="shared" si="211"/>
        <v>0</v>
      </c>
      <c r="AE158" s="396">
        <f t="shared" si="212"/>
        <v>0</v>
      </c>
      <c r="AF158" s="389">
        <f t="shared" si="194"/>
        <v>76.430000000000007</v>
      </c>
      <c r="AG158" s="367">
        <f t="shared" si="195"/>
        <v>7200000</v>
      </c>
      <c r="AH158" s="367">
        <f t="shared" si="191"/>
        <v>1</v>
      </c>
      <c r="AI158" s="367">
        <f t="shared" si="196"/>
        <v>0</v>
      </c>
      <c r="AJ158" s="367">
        <f t="shared" si="197"/>
        <v>0</v>
      </c>
      <c r="AK158" s="372">
        <f t="shared" si="192"/>
        <v>0</v>
      </c>
      <c r="AL158" s="394">
        <f t="shared" si="213"/>
        <v>0</v>
      </c>
      <c r="AM158" s="395">
        <f t="shared" si="214"/>
        <v>0</v>
      </c>
      <c r="AN158" s="395">
        <f t="shared" si="215"/>
        <v>0</v>
      </c>
      <c r="AO158" s="394">
        <f t="shared" si="216"/>
        <v>0</v>
      </c>
      <c r="AP158" s="395">
        <f t="shared" si="217"/>
        <v>0</v>
      </c>
      <c r="AQ158" s="395">
        <f t="shared" si="218"/>
        <v>0</v>
      </c>
      <c r="AR158" s="394">
        <f t="shared" si="219"/>
        <v>1</v>
      </c>
      <c r="AS158" s="366">
        <f t="shared" si="220"/>
        <v>76.430000000000007</v>
      </c>
      <c r="AT158" s="366">
        <f t="shared" si="221"/>
        <v>7200000</v>
      </c>
      <c r="AU158" s="394">
        <f t="shared" si="222"/>
        <v>1</v>
      </c>
      <c r="AV158" s="395">
        <f t="shared" si="223"/>
        <v>76.430000000000007</v>
      </c>
      <c r="AW158" s="395">
        <f t="shared" si="224"/>
        <v>7200000</v>
      </c>
      <c r="AX158" s="394">
        <f t="shared" si="225"/>
        <v>0</v>
      </c>
      <c r="AY158" s="366">
        <f t="shared" si="226"/>
        <v>0</v>
      </c>
      <c r="AZ158" s="366">
        <f t="shared" si="227"/>
        <v>0</v>
      </c>
      <c r="BA158" s="394">
        <f t="shared" si="228"/>
        <v>0</v>
      </c>
      <c r="BB158" s="366">
        <f t="shared" si="270"/>
        <v>0</v>
      </c>
      <c r="BC158" s="366">
        <f t="shared" si="271"/>
        <v>0</v>
      </c>
      <c r="BD158" s="394">
        <f t="shared" si="269"/>
        <v>0</v>
      </c>
      <c r="BE158" s="366">
        <f t="shared" si="272"/>
        <v>0</v>
      </c>
      <c r="BF158" s="366">
        <f t="shared" si="273"/>
        <v>0</v>
      </c>
      <c r="BG158" s="394">
        <f t="shared" si="229"/>
        <v>0</v>
      </c>
      <c r="BH158" s="366">
        <f t="shared" si="274"/>
        <v>0</v>
      </c>
      <c r="BI158" s="366">
        <f t="shared" si="275"/>
        <v>0</v>
      </c>
      <c r="BJ158" s="394">
        <f t="shared" si="230"/>
        <v>0</v>
      </c>
      <c r="BK158" s="366">
        <f t="shared" si="231"/>
        <v>0</v>
      </c>
      <c r="BL158" s="366">
        <f t="shared" si="232"/>
        <v>0</v>
      </c>
      <c r="BM158" s="394">
        <f t="shared" si="233"/>
        <v>1</v>
      </c>
      <c r="BN158" s="366">
        <f t="shared" si="234"/>
        <v>76.430000000000007</v>
      </c>
      <c r="BO158" s="366">
        <f t="shared" si="235"/>
        <v>7200000</v>
      </c>
      <c r="BP158" s="394">
        <f t="shared" si="236"/>
        <v>0</v>
      </c>
      <c r="BQ158" s="366">
        <f t="shared" si="237"/>
        <v>0</v>
      </c>
      <c r="BR158" s="366">
        <f t="shared" si="238"/>
        <v>0</v>
      </c>
      <c r="BS158" s="394">
        <f t="shared" si="239"/>
        <v>0</v>
      </c>
      <c r="BT158" s="366">
        <f t="shared" si="240"/>
        <v>0</v>
      </c>
      <c r="BU158" s="366">
        <f t="shared" si="241"/>
        <v>0</v>
      </c>
      <c r="BV158" s="394">
        <f t="shared" si="242"/>
        <v>0</v>
      </c>
      <c r="BW158" s="366">
        <f t="shared" si="243"/>
        <v>0</v>
      </c>
      <c r="BX158" s="366">
        <f t="shared" si="244"/>
        <v>0</v>
      </c>
      <c r="BY158" s="394">
        <f t="shared" si="245"/>
        <v>0</v>
      </c>
      <c r="BZ158" s="366">
        <f t="shared" si="246"/>
        <v>0</v>
      </c>
      <c r="CA158" s="366">
        <f t="shared" si="247"/>
        <v>0</v>
      </c>
      <c r="CB158" s="394">
        <f t="shared" si="248"/>
        <v>0</v>
      </c>
      <c r="CC158" s="366">
        <f t="shared" si="249"/>
        <v>0</v>
      </c>
      <c r="CD158" s="366">
        <f t="shared" si="250"/>
        <v>0</v>
      </c>
      <c r="CE158" s="394">
        <f t="shared" si="251"/>
        <v>0</v>
      </c>
      <c r="CF158" s="366">
        <f t="shared" si="252"/>
        <v>0</v>
      </c>
      <c r="CG158" s="366">
        <f t="shared" si="253"/>
        <v>0</v>
      </c>
      <c r="CH158" s="394">
        <f t="shared" si="254"/>
        <v>1</v>
      </c>
      <c r="CI158" s="366">
        <f t="shared" si="255"/>
        <v>76.430000000000007</v>
      </c>
      <c r="CJ158" s="366">
        <f t="shared" si="256"/>
        <v>7200000</v>
      </c>
      <c r="CK158" s="394">
        <f t="shared" si="257"/>
        <v>0</v>
      </c>
      <c r="CL158" s="366">
        <f t="shared" si="258"/>
        <v>0</v>
      </c>
      <c r="CM158" s="366">
        <f t="shared" si="259"/>
        <v>0</v>
      </c>
      <c r="CN158" s="394">
        <f t="shared" si="260"/>
        <v>0</v>
      </c>
      <c r="CO158" s="366">
        <f t="shared" si="261"/>
        <v>0</v>
      </c>
      <c r="CP158" s="366">
        <f t="shared" si="262"/>
        <v>0</v>
      </c>
      <c r="CQ158" s="394">
        <f t="shared" si="263"/>
        <v>0</v>
      </c>
      <c r="CR158" s="366">
        <f t="shared" si="264"/>
        <v>0</v>
      </c>
      <c r="CS158" s="366">
        <f t="shared" si="265"/>
        <v>0</v>
      </c>
      <c r="CT158" s="394">
        <f t="shared" si="266"/>
        <v>0</v>
      </c>
      <c r="CU158" s="366">
        <f t="shared" si="267"/>
        <v>0</v>
      </c>
      <c r="CV158" s="366">
        <f t="shared" si="268"/>
        <v>0</v>
      </c>
      <c r="CW158" s="429"/>
      <c r="CX158" s="429"/>
      <c r="CY158" s="429"/>
      <c r="CZ158" s="429"/>
      <c r="DA158" s="429"/>
      <c r="DB158" s="429"/>
      <c r="DC158" s="429"/>
      <c r="DD158" s="429"/>
      <c r="DE158" s="429"/>
      <c r="DF158" s="429"/>
      <c r="DG158" s="429"/>
      <c r="DH158" s="429"/>
      <c r="DI158" s="429"/>
      <c r="DJ158" s="429"/>
      <c r="DK158" s="429"/>
      <c r="DL158" s="429"/>
      <c r="DM158" s="429"/>
      <c r="DN158" s="429"/>
      <c r="DO158" s="429"/>
      <c r="DP158" s="429"/>
      <c r="DQ158" s="429"/>
      <c r="DR158" s="429"/>
      <c r="DS158" s="429"/>
      <c r="DT158" s="429"/>
      <c r="DU158" s="429"/>
      <c r="DV158" s="429"/>
      <c r="DW158" s="429"/>
      <c r="DX158" s="429"/>
      <c r="DY158" s="429"/>
      <c r="DZ158" s="429"/>
      <c r="EA158" s="429"/>
      <c r="EB158" s="429"/>
      <c r="EC158" s="429"/>
      <c r="ED158" s="429"/>
      <c r="EE158" s="429"/>
      <c r="EF158" s="429"/>
      <c r="EG158" s="429"/>
      <c r="EH158" s="429"/>
      <c r="EI158" s="429"/>
      <c r="EJ158" s="429"/>
      <c r="EK158" s="429"/>
      <c r="EL158" s="429"/>
      <c r="EM158" s="429"/>
      <c r="EN158" s="429"/>
      <c r="EO158" s="429"/>
      <c r="EP158" s="429"/>
      <c r="EQ158" s="429"/>
      <c r="ER158" s="429"/>
      <c r="ES158" s="429"/>
      <c r="ET158" s="429"/>
      <c r="EU158" s="429"/>
    </row>
    <row r="159" spans="1:151" x14ac:dyDescent="0.3">
      <c r="A159" s="161">
        <v>34</v>
      </c>
      <c r="B159" s="162" t="s">
        <v>23</v>
      </c>
      <c r="C159" s="2" t="s">
        <v>194</v>
      </c>
      <c r="D159" s="2" t="s">
        <v>133</v>
      </c>
      <c r="E159" s="2" t="s">
        <v>102</v>
      </c>
      <c r="F159" s="2" t="s">
        <v>404</v>
      </c>
      <c r="G159" s="2" t="s">
        <v>18</v>
      </c>
      <c r="H159" s="64" t="s">
        <v>345</v>
      </c>
      <c r="I159" s="117">
        <v>2020</v>
      </c>
      <c r="J159" s="88" t="s">
        <v>82</v>
      </c>
      <c r="K159" s="119">
        <v>1</v>
      </c>
      <c r="L159" s="411" t="s">
        <v>377</v>
      </c>
      <c r="M159" s="178" t="s">
        <v>17</v>
      </c>
      <c r="N159" s="93">
        <v>121.8</v>
      </c>
      <c r="O159" s="99">
        <v>90024.63</v>
      </c>
      <c r="P159" s="363">
        <v>10965000</v>
      </c>
      <c r="Q159" s="394">
        <f t="shared" si="198"/>
        <v>0</v>
      </c>
      <c r="R159" s="395">
        <f t="shared" si="199"/>
        <v>0</v>
      </c>
      <c r="S159" s="395">
        <f t="shared" si="200"/>
        <v>0</v>
      </c>
      <c r="T159" s="394">
        <f t="shared" si="201"/>
        <v>1</v>
      </c>
      <c r="U159" s="395">
        <f t="shared" si="202"/>
        <v>121.8</v>
      </c>
      <c r="V159" s="395">
        <f t="shared" si="203"/>
        <v>10965000</v>
      </c>
      <c r="W159" s="394">
        <f t="shared" si="204"/>
        <v>0</v>
      </c>
      <c r="X159" s="396">
        <f t="shared" si="205"/>
        <v>0</v>
      </c>
      <c r="Y159" s="396">
        <f t="shared" si="206"/>
        <v>0</v>
      </c>
      <c r="Z159" s="394">
        <f t="shared" si="207"/>
        <v>0</v>
      </c>
      <c r="AA159" s="396">
        <f t="shared" si="208"/>
        <v>0</v>
      </c>
      <c r="AB159" s="396">
        <f t="shared" si="209"/>
        <v>0</v>
      </c>
      <c r="AC159" s="394">
        <f t="shared" si="210"/>
        <v>0</v>
      </c>
      <c r="AD159" s="396">
        <f t="shared" si="211"/>
        <v>0</v>
      </c>
      <c r="AE159" s="396">
        <f t="shared" si="212"/>
        <v>0</v>
      </c>
      <c r="AF159" s="389">
        <f t="shared" si="194"/>
        <v>121.8</v>
      </c>
      <c r="AG159" s="367">
        <f t="shared" si="195"/>
        <v>10965000</v>
      </c>
      <c r="AH159" s="367">
        <f t="shared" si="191"/>
        <v>1</v>
      </c>
      <c r="AI159" s="367">
        <f t="shared" si="196"/>
        <v>0</v>
      </c>
      <c r="AJ159" s="367">
        <f t="shared" si="197"/>
        <v>0</v>
      </c>
      <c r="AK159" s="372">
        <f t="shared" si="192"/>
        <v>0</v>
      </c>
      <c r="AL159" s="394">
        <f t="shared" si="213"/>
        <v>1</v>
      </c>
      <c r="AM159" s="395">
        <f t="shared" si="214"/>
        <v>121.8</v>
      </c>
      <c r="AN159" s="395">
        <f t="shared" si="215"/>
        <v>10965000</v>
      </c>
      <c r="AO159" s="394">
        <f t="shared" si="216"/>
        <v>0</v>
      </c>
      <c r="AP159" s="395">
        <f t="shared" si="217"/>
        <v>0</v>
      </c>
      <c r="AQ159" s="395">
        <f t="shared" si="218"/>
        <v>0</v>
      </c>
      <c r="AR159" s="394">
        <f t="shared" si="219"/>
        <v>0</v>
      </c>
      <c r="AS159" s="366">
        <f t="shared" si="220"/>
        <v>0</v>
      </c>
      <c r="AT159" s="366">
        <f t="shared" si="221"/>
        <v>0</v>
      </c>
      <c r="AU159" s="394">
        <f t="shared" si="222"/>
        <v>1</v>
      </c>
      <c r="AV159" s="395">
        <f t="shared" si="223"/>
        <v>121.8</v>
      </c>
      <c r="AW159" s="395">
        <f t="shared" si="224"/>
        <v>10965000</v>
      </c>
      <c r="AX159" s="394">
        <f t="shared" si="225"/>
        <v>0</v>
      </c>
      <c r="AY159" s="366">
        <f t="shared" si="226"/>
        <v>0</v>
      </c>
      <c r="AZ159" s="366">
        <f t="shared" si="227"/>
        <v>0</v>
      </c>
      <c r="BA159" s="394">
        <f t="shared" si="228"/>
        <v>0</v>
      </c>
      <c r="BB159" s="366">
        <f t="shared" si="270"/>
        <v>0</v>
      </c>
      <c r="BC159" s="366">
        <f t="shared" si="271"/>
        <v>0</v>
      </c>
      <c r="BD159" s="394">
        <f t="shared" si="269"/>
        <v>0</v>
      </c>
      <c r="BE159" s="366">
        <f t="shared" si="272"/>
        <v>0</v>
      </c>
      <c r="BF159" s="366">
        <f t="shared" si="273"/>
        <v>0</v>
      </c>
      <c r="BG159" s="394">
        <f t="shared" si="229"/>
        <v>1</v>
      </c>
      <c r="BH159" s="366">
        <f t="shared" si="274"/>
        <v>121.8</v>
      </c>
      <c r="BI159" s="366">
        <f t="shared" si="275"/>
        <v>10965000</v>
      </c>
      <c r="BJ159" s="394">
        <f t="shared" si="230"/>
        <v>0</v>
      </c>
      <c r="BK159" s="366">
        <f t="shared" si="231"/>
        <v>0</v>
      </c>
      <c r="BL159" s="366">
        <f t="shared" si="232"/>
        <v>0</v>
      </c>
      <c r="BM159" s="394">
        <f t="shared" si="233"/>
        <v>0</v>
      </c>
      <c r="BN159" s="366">
        <f t="shared" si="234"/>
        <v>0</v>
      </c>
      <c r="BO159" s="366">
        <f t="shared" si="235"/>
        <v>0</v>
      </c>
      <c r="BP159" s="394">
        <f t="shared" si="236"/>
        <v>0</v>
      </c>
      <c r="BQ159" s="366">
        <f t="shared" si="237"/>
        <v>0</v>
      </c>
      <c r="BR159" s="366">
        <f t="shared" si="238"/>
        <v>0</v>
      </c>
      <c r="BS159" s="394">
        <f t="shared" si="239"/>
        <v>0</v>
      </c>
      <c r="BT159" s="366">
        <f t="shared" si="240"/>
        <v>0</v>
      </c>
      <c r="BU159" s="366">
        <f t="shared" si="241"/>
        <v>0</v>
      </c>
      <c r="BV159" s="394">
        <f t="shared" si="242"/>
        <v>0</v>
      </c>
      <c r="BW159" s="366">
        <f t="shared" si="243"/>
        <v>0</v>
      </c>
      <c r="BX159" s="366">
        <f t="shared" si="244"/>
        <v>0</v>
      </c>
      <c r="BY159" s="394">
        <f t="shared" si="245"/>
        <v>0</v>
      </c>
      <c r="BZ159" s="366">
        <f t="shared" si="246"/>
        <v>0</v>
      </c>
      <c r="CA159" s="366">
        <f t="shared" si="247"/>
        <v>0</v>
      </c>
      <c r="CB159" s="394">
        <f t="shared" si="248"/>
        <v>0</v>
      </c>
      <c r="CC159" s="366">
        <f t="shared" si="249"/>
        <v>0</v>
      </c>
      <c r="CD159" s="366">
        <f t="shared" si="250"/>
        <v>0</v>
      </c>
      <c r="CE159" s="394">
        <f t="shared" si="251"/>
        <v>0</v>
      </c>
      <c r="CF159" s="366">
        <f t="shared" si="252"/>
        <v>0</v>
      </c>
      <c r="CG159" s="366">
        <f t="shared" si="253"/>
        <v>0</v>
      </c>
      <c r="CH159" s="394">
        <f t="shared" si="254"/>
        <v>0</v>
      </c>
      <c r="CI159" s="366">
        <f t="shared" si="255"/>
        <v>0</v>
      </c>
      <c r="CJ159" s="366">
        <f t="shared" si="256"/>
        <v>0</v>
      </c>
      <c r="CK159" s="394">
        <f t="shared" si="257"/>
        <v>1</v>
      </c>
      <c r="CL159" s="366">
        <f t="shared" si="258"/>
        <v>121.8</v>
      </c>
      <c r="CM159" s="366">
        <f t="shared" si="259"/>
        <v>10965000</v>
      </c>
      <c r="CN159" s="394">
        <f t="shared" si="260"/>
        <v>0</v>
      </c>
      <c r="CO159" s="366">
        <f t="shared" si="261"/>
        <v>0</v>
      </c>
      <c r="CP159" s="366">
        <f t="shared" si="262"/>
        <v>0</v>
      </c>
      <c r="CQ159" s="394">
        <f t="shared" si="263"/>
        <v>0</v>
      </c>
      <c r="CR159" s="366">
        <f t="shared" si="264"/>
        <v>0</v>
      </c>
      <c r="CS159" s="366">
        <f t="shared" si="265"/>
        <v>0</v>
      </c>
      <c r="CT159" s="394">
        <f t="shared" si="266"/>
        <v>0</v>
      </c>
      <c r="CU159" s="366">
        <f t="shared" si="267"/>
        <v>0</v>
      </c>
      <c r="CV159" s="366">
        <f t="shared" si="268"/>
        <v>0</v>
      </c>
      <c r="CW159" s="429"/>
      <c r="CX159" s="429"/>
      <c r="CY159" s="429"/>
      <c r="CZ159" s="429"/>
      <c r="DA159" s="429"/>
      <c r="DB159" s="429"/>
      <c r="DC159" s="429"/>
      <c r="DD159" s="429"/>
      <c r="DE159" s="429"/>
      <c r="DF159" s="429"/>
      <c r="DG159" s="429"/>
      <c r="DH159" s="429"/>
      <c r="DI159" s="429"/>
      <c r="DJ159" s="429"/>
      <c r="DK159" s="429"/>
      <c r="DL159" s="429"/>
      <c r="DM159" s="429"/>
      <c r="DN159" s="429"/>
      <c r="DO159" s="429"/>
      <c r="DP159" s="429"/>
      <c r="DQ159" s="429"/>
      <c r="DR159" s="429"/>
      <c r="DS159" s="429"/>
      <c r="DT159" s="429"/>
      <c r="DU159" s="429"/>
      <c r="DV159" s="429"/>
      <c r="DW159" s="429"/>
      <c r="DX159" s="429"/>
      <c r="DY159" s="429"/>
      <c r="DZ159" s="429"/>
      <c r="EA159" s="429"/>
      <c r="EB159" s="429"/>
      <c r="EC159" s="429"/>
      <c r="ED159" s="429"/>
      <c r="EE159" s="429"/>
      <c r="EF159" s="429"/>
      <c r="EG159" s="429"/>
      <c r="EH159" s="429"/>
      <c r="EI159" s="429"/>
      <c r="EJ159" s="429"/>
      <c r="EK159" s="429"/>
      <c r="EL159" s="429"/>
      <c r="EM159" s="429"/>
      <c r="EN159" s="429"/>
      <c r="EO159" s="429"/>
      <c r="EP159" s="429"/>
      <c r="EQ159" s="429"/>
      <c r="ER159" s="429"/>
      <c r="ES159" s="429"/>
      <c r="ET159" s="429"/>
      <c r="EU159" s="429"/>
    </row>
    <row r="160" spans="1:151" x14ac:dyDescent="0.3">
      <c r="A160" s="161">
        <v>35</v>
      </c>
      <c r="B160" s="162" t="s">
        <v>23</v>
      </c>
      <c r="C160" s="2" t="s">
        <v>194</v>
      </c>
      <c r="D160" s="2" t="s">
        <v>133</v>
      </c>
      <c r="E160" s="2" t="s">
        <v>102</v>
      </c>
      <c r="F160" s="2" t="s">
        <v>404</v>
      </c>
      <c r="G160" s="2" t="s">
        <v>18</v>
      </c>
      <c r="H160" s="64" t="s">
        <v>345</v>
      </c>
      <c r="I160" s="117">
        <v>2020</v>
      </c>
      <c r="J160" s="88" t="s">
        <v>82</v>
      </c>
      <c r="K160" s="119">
        <v>1</v>
      </c>
      <c r="L160" s="410" t="s">
        <v>375</v>
      </c>
      <c r="M160" s="178" t="s">
        <v>17</v>
      </c>
      <c r="N160" s="93">
        <v>41.94</v>
      </c>
      <c r="O160" s="99">
        <v>100000</v>
      </c>
      <c r="P160" s="363">
        <v>4194000</v>
      </c>
      <c r="Q160" s="394">
        <f t="shared" si="198"/>
        <v>0</v>
      </c>
      <c r="R160" s="395">
        <f t="shared" si="199"/>
        <v>0</v>
      </c>
      <c r="S160" s="395">
        <f t="shared" si="200"/>
        <v>0</v>
      </c>
      <c r="T160" s="394">
        <f t="shared" si="201"/>
        <v>1</v>
      </c>
      <c r="U160" s="395">
        <f t="shared" si="202"/>
        <v>41.94</v>
      </c>
      <c r="V160" s="395">
        <f t="shared" si="203"/>
        <v>4194000</v>
      </c>
      <c r="W160" s="394">
        <f t="shared" si="204"/>
        <v>0</v>
      </c>
      <c r="X160" s="396">
        <f t="shared" si="205"/>
        <v>0</v>
      </c>
      <c r="Y160" s="396">
        <f t="shared" si="206"/>
        <v>0</v>
      </c>
      <c r="Z160" s="394">
        <f t="shared" si="207"/>
        <v>0</v>
      </c>
      <c r="AA160" s="396">
        <f t="shared" si="208"/>
        <v>0</v>
      </c>
      <c r="AB160" s="396">
        <f t="shared" si="209"/>
        <v>0</v>
      </c>
      <c r="AC160" s="394">
        <f t="shared" si="210"/>
        <v>0</v>
      </c>
      <c r="AD160" s="396">
        <f t="shared" si="211"/>
        <v>0</v>
      </c>
      <c r="AE160" s="396">
        <f t="shared" si="212"/>
        <v>0</v>
      </c>
      <c r="AF160" s="389">
        <f t="shared" si="194"/>
        <v>41.94</v>
      </c>
      <c r="AG160" s="367">
        <f t="shared" si="195"/>
        <v>4194000</v>
      </c>
      <c r="AH160" s="367">
        <f t="shared" si="191"/>
        <v>1</v>
      </c>
      <c r="AI160" s="367">
        <f t="shared" si="196"/>
        <v>0</v>
      </c>
      <c r="AJ160" s="367">
        <f t="shared" si="197"/>
        <v>0</v>
      </c>
      <c r="AK160" s="372">
        <f t="shared" si="192"/>
        <v>0</v>
      </c>
      <c r="AL160" s="394">
        <f t="shared" si="213"/>
        <v>0</v>
      </c>
      <c r="AM160" s="395">
        <f t="shared" si="214"/>
        <v>0</v>
      </c>
      <c r="AN160" s="395">
        <f t="shared" si="215"/>
        <v>0</v>
      </c>
      <c r="AO160" s="394">
        <f t="shared" si="216"/>
        <v>1</v>
      </c>
      <c r="AP160" s="395">
        <f t="shared" si="217"/>
        <v>41.94</v>
      </c>
      <c r="AQ160" s="395">
        <f t="shared" si="218"/>
        <v>4194000</v>
      </c>
      <c r="AR160" s="394">
        <f t="shared" si="219"/>
        <v>0</v>
      </c>
      <c r="AS160" s="366">
        <f t="shared" si="220"/>
        <v>0</v>
      </c>
      <c r="AT160" s="366">
        <f t="shared" si="221"/>
        <v>0</v>
      </c>
      <c r="AU160" s="394">
        <f t="shared" si="222"/>
        <v>1</v>
      </c>
      <c r="AV160" s="395">
        <f t="shared" si="223"/>
        <v>41.94</v>
      </c>
      <c r="AW160" s="395">
        <f t="shared" si="224"/>
        <v>4194000</v>
      </c>
      <c r="AX160" s="394">
        <f t="shared" si="225"/>
        <v>0</v>
      </c>
      <c r="AY160" s="366">
        <f t="shared" si="226"/>
        <v>0</v>
      </c>
      <c r="AZ160" s="366">
        <f t="shared" si="227"/>
        <v>0</v>
      </c>
      <c r="BA160" s="394">
        <f t="shared" si="228"/>
        <v>0</v>
      </c>
      <c r="BB160" s="366">
        <f t="shared" si="270"/>
        <v>0</v>
      </c>
      <c r="BC160" s="366">
        <f t="shared" si="271"/>
        <v>0</v>
      </c>
      <c r="BD160" s="394">
        <f t="shared" si="269"/>
        <v>0</v>
      </c>
      <c r="BE160" s="366">
        <f t="shared" si="272"/>
        <v>0</v>
      </c>
      <c r="BF160" s="366">
        <f t="shared" si="273"/>
        <v>0</v>
      </c>
      <c r="BG160" s="394">
        <f t="shared" si="229"/>
        <v>1</v>
      </c>
      <c r="BH160" s="366">
        <f t="shared" si="274"/>
        <v>41.94</v>
      </c>
      <c r="BI160" s="366">
        <f t="shared" si="275"/>
        <v>4194000</v>
      </c>
      <c r="BJ160" s="394">
        <f t="shared" si="230"/>
        <v>0</v>
      </c>
      <c r="BK160" s="366">
        <f t="shared" si="231"/>
        <v>0</v>
      </c>
      <c r="BL160" s="366">
        <f t="shared" si="232"/>
        <v>0</v>
      </c>
      <c r="BM160" s="394">
        <f t="shared" si="233"/>
        <v>0</v>
      </c>
      <c r="BN160" s="366">
        <f t="shared" si="234"/>
        <v>0</v>
      </c>
      <c r="BO160" s="366">
        <f t="shared" si="235"/>
        <v>0</v>
      </c>
      <c r="BP160" s="394">
        <f t="shared" si="236"/>
        <v>0</v>
      </c>
      <c r="BQ160" s="366">
        <f t="shared" si="237"/>
        <v>0</v>
      </c>
      <c r="BR160" s="366">
        <f t="shared" si="238"/>
        <v>0</v>
      </c>
      <c r="BS160" s="394">
        <f t="shared" si="239"/>
        <v>0</v>
      </c>
      <c r="BT160" s="366">
        <f t="shared" si="240"/>
        <v>0</v>
      </c>
      <c r="BU160" s="366">
        <f t="shared" si="241"/>
        <v>0</v>
      </c>
      <c r="BV160" s="394">
        <f t="shared" si="242"/>
        <v>0</v>
      </c>
      <c r="BW160" s="366">
        <f t="shared" si="243"/>
        <v>0</v>
      </c>
      <c r="BX160" s="366">
        <f t="shared" si="244"/>
        <v>0</v>
      </c>
      <c r="BY160" s="394">
        <f t="shared" si="245"/>
        <v>0</v>
      </c>
      <c r="BZ160" s="366">
        <f t="shared" si="246"/>
        <v>0</v>
      </c>
      <c r="CA160" s="366">
        <f t="shared" si="247"/>
        <v>0</v>
      </c>
      <c r="CB160" s="394">
        <f t="shared" si="248"/>
        <v>0</v>
      </c>
      <c r="CC160" s="366">
        <f t="shared" si="249"/>
        <v>0</v>
      </c>
      <c r="CD160" s="366">
        <f t="shared" si="250"/>
        <v>0</v>
      </c>
      <c r="CE160" s="394">
        <f t="shared" si="251"/>
        <v>0</v>
      </c>
      <c r="CF160" s="366">
        <f t="shared" si="252"/>
        <v>0</v>
      </c>
      <c r="CG160" s="366">
        <f t="shared" si="253"/>
        <v>0</v>
      </c>
      <c r="CH160" s="394">
        <f t="shared" si="254"/>
        <v>0</v>
      </c>
      <c r="CI160" s="366">
        <f t="shared" si="255"/>
        <v>0</v>
      </c>
      <c r="CJ160" s="366">
        <f t="shared" si="256"/>
        <v>0</v>
      </c>
      <c r="CK160" s="394">
        <f t="shared" si="257"/>
        <v>1</v>
      </c>
      <c r="CL160" s="366">
        <f t="shared" si="258"/>
        <v>41.94</v>
      </c>
      <c r="CM160" s="366">
        <f t="shared" si="259"/>
        <v>4194000</v>
      </c>
      <c r="CN160" s="394">
        <f t="shared" si="260"/>
        <v>0</v>
      </c>
      <c r="CO160" s="366">
        <f t="shared" si="261"/>
        <v>0</v>
      </c>
      <c r="CP160" s="366">
        <f t="shared" si="262"/>
        <v>0</v>
      </c>
      <c r="CQ160" s="394">
        <f t="shared" si="263"/>
        <v>0</v>
      </c>
      <c r="CR160" s="366">
        <f t="shared" si="264"/>
        <v>0</v>
      </c>
      <c r="CS160" s="366">
        <f t="shared" si="265"/>
        <v>0</v>
      </c>
      <c r="CT160" s="394">
        <f t="shared" si="266"/>
        <v>0</v>
      </c>
      <c r="CU160" s="366">
        <f t="shared" si="267"/>
        <v>0</v>
      </c>
      <c r="CV160" s="366">
        <f t="shared" si="268"/>
        <v>0</v>
      </c>
      <c r="CW160" s="429"/>
      <c r="CX160" s="429"/>
      <c r="CY160" s="429"/>
      <c r="CZ160" s="429"/>
      <c r="DA160" s="429"/>
      <c r="DB160" s="429"/>
      <c r="DC160" s="429"/>
      <c r="DD160" s="429"/>
      <c r="DE160" s="429"/>
      <c r="DF160" s="429"/>
      <c r="DG160" s="429"/>
      <c r="DH160" s="429"/>
      <c r="DI160" s="429"/>
      <c r="DJ160" s="429"/>
      <c r="DK160" s="429"/>
      <c r="DL160" s="429"/>
      <c r="DM160" s="429"/>
      <c r="DN160" s="429"/>
      <c r="DO160" s="429"/>
      <c r="DP160" s="429"/>
      <c r="DQ160" s="429"/>
      <c r="DR160" s="429"/>
      <c r="DS160" s="429"/>
      <c r="DT160" s="429"/>
      <c r="DU160" s="429"/>
      <c r="DV160" s="429"/>
      <c r="DW160" s="429"/>
      <c r="DX160" s="429"/>
      <c r="DY160" s="429"/>
      <c r="DZ160" s="429"/>
      <c r="EA160" s="429"/>
      <c r="EB160" s="429"/>
      <c r="EC160" s="429"/>
      <c r="ED160" s="429"/>
      <c r="EE160" s="429"/>
      <c r="EF160" s="429"/>
      <c r="EG160" s="429"/>
      <c r="EH160" s="429"/>
      <c r="EI160" s="429"/>
      <c r="EJ160" s="429"/>
      <c r="EK160" s="429"/>
      <c r="EL160" s="429"/>
      <c r="EM160" s="429"/>
      <c r="EN160" s="429"/>
      <c r="EO160" s="429"/>
      <c r="EP160" s="429"/>
      <c r="EQ160" s="429"/>
      <c r="ER160" s="429"/>
      <c r="ES160" s="429"/>
      <c r="ET160" s="429"/>
      <c r="EU160" s="429"/>
    </row>
    <row r="161" spans="1:151" x14ac:dyDescent="0.3">
      <c r="A161" s="161">
        <v>36</v>
      </c>
      <c r="B161" s="162" t="s">
        <v>23</v>
      </c>
      <c r="C161" s="2" t="s">
        <v>194</v>
      </c>
      <c r="D161" s="2" t="s">
        <v>133</v>
      </c>
      <c r="E161" s="2" t="s">
        <v>102</v>
      </c>
      <c r="F161" s="2" t="s">
        <v>404</v>
      </c>
      <c r="G161" s="2" t="s">
        <v>18</v>
      </c>
      <c r="H161" s="64" t="s">
        <v>345</v>
      </c>
      <c r="I161" s="117">
        <v>2020</v>
      </c>
      <c r="J161" s="181" t="s">
        <v>83</v>
      </c>
      <c r="K161" s="119">
        <v>6</v>
      </c>
      <c r="L161" s="410" t="s">
        <v>375</v>
      </c>
      <c r="M161" s="178" t="s">
        <v>17</v>
      </c>
      <c r="N161" s="93">
        <v>534.66999999999996</v>
      </c>
      <c r="O161" s="99">
        <v>85005.7</v>
      </c>
      <c r="P161" s="363">
        <v>45450000</v>
      </c>
      <c r="Q161" s="394">
        <f t="shared" si="198"/>
        <v>0</v>
      </c>
      <c r="R161" s="395">
        <f t="shared" si="199"/>
        <v>0</v>
      </c>
      <c r="S161" s="395">
        <f t="shared" si="200"/>
        <v>0</v>
      </c>
      <c r="T161" s="394">
        <f t="shared" si="201"/>
        <v>1</v>
      </c>
      <c r="U161" s="395">
        <f t="shared" si="202"/>
        <v>534.66999999999996</v>
      </c>
      <c r="V161" s="395">
        <f t="shared" si="203"/>
        <v>45450000</v>
      </c>
      <c r="W161" s="394">
        <f t="shared" si="204"/>
        <v>0</v>
      </c>
      <c r="X161" s="396">
        <f t="shared" si="205"/>
        <v>0</v>
      </c>
      <c r="Y161" s="396">
        <f t="shared" si="206"/>
        <v>0</v>
      </c>
      <c r="Z161" s="394">
        <f t="shared" si="207"/>
        <v>0</v>
      </c>
      <c r="AA161" s="396">
        <f t="shared" si="208"/>
        <v>0</v>
      </c>
      <c r="AB161" s="396">
        <f t="shared" si="209"/>
        <v>0</v>
      </c>
      <c r="AC161" s="394">
        <f t="shared" si="210"/>
        <v>0</v>
      </c>
      <c r="AD161" s="396">
        <f t="shared" si="211"/>
        <v>0</v>
      </c>
      <c r="AE161" s="396">
        <f t="shared" si="212"/>
        <v>0</v>
      </c>
      <c r="AF161" s="389">
        <f t="shared" si="194"/>
        <v>534.66999999999996</v>
      </c>
      <c r="AG161" s="367">
        <f t="shared" si="195"/>
        <v>45450000</v>
      </c>
      <c r="AH161" s="367">
        <f t="shared" si="191"/>
        <v>1</v>
      </c>
      <c r="AI161" s="367">
        <f t="shared" si="196"/>
        <v>0</v>
      </c>
      <c r="AJ161" s="367">
        <f t="shared" si="197"/>
        <v>0</v>
      </c>
      <c r="AK161" s="372">
        <f t="shared" si="192"/>
        <v>0</v>
      </c>
      <c r="AL161" s="394">
        <f t="shared" si="213"/>
        <v>0</v>
      </c>
      <c r="AM161" s="395">
        <f t="shared" si="214"/>
        <v>0</v>
      </c>
      <c r="AN161" s="395">
        <f t="shared" si="215"/>
        <v>0</v>
      </c>
      <c r="AO161" s="394">
        <f t="shared" si="216"/>
        <v>1</v>
      </c>
      <c r="AP161" s="395">
        <f t="shared" si="217"/>
        <v>534.66999999999996</v>
      </c>
      <c r="AQ161" s="395">
        <f t="shared" si="218"/>
        <v>45450000</v>
      </c>
      <c r="AR161" s="394">
        <f t="shared" si="219"/>
        <v>0</v>
      </c>
      <c r="AS161" s="366">
        <f t="shared" si="220"/>
        <v>0</v>
      </c>
      <c r="AT161" s="366">
        <f t="shared" si="221"/>
        <v>0</v>
      </c>
      <c r="AU161" s="394">
        <f t="shared" si="222"/>
        <v>1</v>
      </c>
      <c r="AV161" s="395">
        <f t="shared" si="223"/>
        <v>534.66999999999996</v>
      </c>
      <c r="AW161" s="395">
        <f t="shared" si="224"/>
        <v>45450000</v>
      </c>
      <c r="AX161" s="394">
        <f t="shared" si="225"/>
        <v>0</v>
      </c>
      <c r="AY161" s="366">
        <f t="shared" si="226"/>
        <v>0</v>
      </c>
      <c r="AZ161" s="366">
        <f t="shared" si="227"/>
        <v>0</v>
      </c>
      <c r="BA161" s="394">
        <f t="shared" si="228"/>
        <v>0</v>
      </c>
      <c r="BB161" s="366">
        <f t="shared" si="270"/>
        <v>0</v>
      </c>
      <c r="BC161" s="366">
        <f t="shared" si="271"/>
        <v>0</v>
      </c>
      <c r="BD161" s="394">
        <f t="shared" si="269"/>
        <v>0</v>
      </c>
      <c r="BE161" s="366">
        <f t="shared" si="272"/>
        <v>0</v>
      </c>
      <c r="BF161" s="366">
        <f t="shared" si="273"/>
        <v>0</v>
      </c>
      <c r="BG161" s="394">
        <f t="shared" si="229"/>
        <v>1</v>
      </c>
      <c r="BH161" s="366">
        <f t="shared" si="274"/>
        <v>534.66999999999996</v>
      </c>
      <c r="BI161" s="366">
        <f t="shared" si="275"/>
        <v>45450000</v>
      </c>
      <c r="BJ161" s="394">
        <f t="shared" si="230"/>
        <v>0</v>
      </c>
      <c r="BK161" s="366">
        <f t="shared" si="231"/>
        <v>0</v>
      </c>
      <c r="BL161" s="366">
        <f t="shared" si="232"/>
        <v>0</v>
      </c>
      <c r="BM161" s="394">
        <f t="shared" si="233"/>
        <v>0</v>
      </c>
      <c r="BN161" s="366">
        <f t="shared" si="234"/>
        <v>0</v>
      </c>
      <c r="BO161" s="366">
        <f t="shared" si="235"/>
        <v>0</v>
      </c>
      <c r="BP161" s="394">
        <f t="shared" si="236"/>
        <v>0</v>
      </c>
      <c r="BQ161" s="366">
        <f t="shared" si="237"/>
        <v>0</v>
      </c>
      <c r="BR161" s="366">
        <f t="shared" si="238"/>
        <v>0</v>
      </c>
      <c r="BS161" s="394">
        <f t="shared" si="239"/>
        <v>0</v>
      </c>
      <c r="BT161" s="366">
        <f t="shared" si="240"/>
        <v>0</v>
      </c>
      <c r="BU161" s="366">
        <f t="shared" si="241"/>
        <v>0</v>
      </c>
      <c r="BV161" s="394">
        <f t="shared" si="242"/>
        <v>0</v>
      </c>
      <c r="BW161" s="366">
        <f t="shared" si="243"/>
        <v>0</v>
      </c>
      <c r="BX161" s="366">
        <f t="shared" si="244"/>
        <v>0</v>
      </c>
      <c r="BY161" s="394">
        <f t="shared" si="245"/>
        <v>0</v>
      </c>
      <c r="BZ161" s="366">
        <f t="shared" si="246"/>
        <v>0</v>
      </c>
      <c r="CA161" s="366">
        <f t="shared" si="247"/>
        <v>0</v>
      </c>
      <c r="CB161" s="394">
        <f t="shared" si="248"/>
        <v>0</v>
      </c>
      <c r="CC161" s="366">
        <f t="shared" si="249"/>
        <v>0</v>
      </c>
      <c r="CD161" s="366">
        <f t="shared" si="250"/>
        <v>0</v>
      </c>
      <c r="CE161" s="394">
        <f t="shared" si="251"/>
        <v>0</v>
      </c>
      <c r="CF161" s="366">
        <f t="shared" si="252"/>
        <v>0</v>
      </c>
      <c r="CG161" s="366">
        <f t="shared" si="253"/>
        <v>0</v>
      </c>
      <c r="CH161" s="394">
        <f t="shared" si="254"/>
        <v>0</v>
      </c>
      <c r="CI161" s="366">
        <f t="shared" si="255"/>
        <v>0</v>
      </c>
      <c r="CJ161" s="366">
        <f t="shared" si="256"/>
        <v>0</v>
      </c>
      <c r="CK161" s="394">
        <f t="shared" si="257"/>
        <v>1</v>
      </c>
      <c r="CL161" s="366">
        <f t="shared" si="258"/>
        <v>534.66999999999996</v>
      </c>
      <c r="CM161" s="366">
        <f t="shared" si="259"/>
        <v>45450000</v>
      </c>
      <c r="CN161" s="394">
        <f t="shared" si="260"/>
        <v>0</v>
      </c>
      <c r="CO161" s="366">
        <f t="shared" si="261"/>
        <v>0</v>
      </c>
      <c r="CP161" s="366">
        <f t="shared" si="262"/>
        <v>0</v>
      </c>
      <c r="CQ161" s="394">
        <f t="shared" si="263"/>
        <v>0</v>
      </c>
      <c r="CR161" s="366">
        <f t="shared" si="264"/>
        <v>0</v>
      </c>
      <c r="CS161" s="366">
        <f t="shared" si="265"/>
        <v>0</v>
      </c>
      <c r="CT161" s="394">
        <f t="shared" si="266"/>
        <v>0</v>
      </c>
      <c r="CU161" s="366">
        <f t="shared" si="267"/>
        <v>0</v>
      </c>
      <c r="CV161" s="366">
        <f t="shared" si="268"/>
        <v>0</v>
      </c>
      <c r="CW161" s="429"/>
      <c r="CX161" s="429"/>
      <c r="CY161" s="429"/>
      <c r="CZ161" s="429"/>
      <c r="DA161" s="429"/>
      <c r="DB161" s="429"/>
      <c r="DC161" s="429"/>
      <c r="DD161" s="429"/>
      <c r="DE161" s="429"/>
      <c r="DF161" s="429"/>
      <c r="DG161" s="429"/>
      <c r="DH161" s="429"/>
      <c r="DI161" s="429"/>
      <c r="DJ161" s="429"/>
      <c r="DK161" s="429"/>
      <c r="DL161" s="429"/>
      <c r="DM161" s="429"/>
      <c r="DN161" s="429"/>
      <c r="DO161" s="429"/>
      <c r="DP161" s="429"/>
      <c r="DQ161" s="429"/>
      <c r="DR161" s="429"/>
      <c r="DS161" s="429"/>
      <c r="DT161" s="429"/>
      <c r="DU161" s="429"/>
      <c r="DV161" s="429"/>
      <c r="DW161" s="429"/>
      <c r="DX161" s="429"/>
      <c r="DY161" s="429"/>
      <c r="DZ161" s="429"/>
      <c r="EA161" s="429"/>
      <c r="EB161" s="429"/>
      <c r="EC161" s="429"/>
      <c r="ED161" s="429"/>
      <c r="EE161" s="429"/>
      <c r="EF161" s="429"/>
      <c r="EG161" s="429"/>
      <c r="EH161" s="429"/>
      <c r="EI161" s="429"/>
      <c r="EJ161" s="429"/>
      <c r="EK161" s="429"/>
      <c r="EL161" s="429"/>
      <c r="EM161" s="429"/>
      <c r="EN161" s="429"/>
      <c r="EO161" s="429"/>
      <c r="EP161" s="429"/>
      <c r="EQ161" s="429"/>
      <c r="ER161" s="429"/>
      <c r="ES161" s="429"/>
      <c r="ET161" s="429"/>
      <c r="EU161" s="429"/>
    </row>
    <row r="162" spans="1:151" x14ac:dyDescent="0.3">
      <c r="A162" s="161">
        <v>37</v>
      </c>
      <c r="B162" s="162" t="s">
        <v>23</v>
      </c>
      <c r="C162" s="2" t="s">
        <v>194</v>
      </c>
      <c r="D162" s="2" t="s">
        <v>133</v>
      </c>
      <c r="E162" s="2" t="s">
        <v>102</v>
      </c>
      <c r="F162" s="2" t="s">
        <v>404</v>
      </c>
      <c r="G162" s="61" t="s">
        <v>18</v>
      </c>
      <c r="H162" s="64" t="s">
        <v>345</v>
      </c>
      <c r="I162" s="117">
        <v>2020</v>
      </c>
      <c r="J162" s="182" t="s">
        <v>84</v>
      </c>
      <c r="K162" s="123">
        <v>5</v>
      </c>
      <c r="L162" s="410" t="s">
        <v>376</v>
      </c>
      <c r="M162" s="178" t="s">
        <v>17</v>
      </c>
      <c r="N162" s="124">
        <v>99.9</v>
      </c>
      <c r="O162" s="105">
        <v>65015.02</v>
      </c>
      <c r="P162" s="364">
        <v>6495000</v>
      </c>
      <c r="Q162" s="394">
        <f t="shared" si="198"/>
        <v>0</v>
      </c>
      <c r="R162" s="395">
        <f t="shared" si="199"/>
        <v>0</v>
      </c>
      <c r="S162" s="395">
        <f t="shared" si="200"/>
        <v>0</v>
      </c>
      <c r="T162" s="394">
        <f t="shared" si="201"/>
        <v>1</v>
      </c>
      <c r="U162" s="395">
        <f t="shared" si="202"/>
        <v>99.9</v>
      </c>
      <c r="V162" s="395">
        <f t="shared" si="203"/>
        <v>6495000</v>
      </c>
      <c r="W162" s="394">
        <f t="shared" si="204"/>
        <v>0</v>
      </c>
      <c r="X162" s="396">
        <f t="shared" si="205"/>
        <v>0</v>
      </c>
      <c r="Y162" s="396">
        <f t="shared" si="206"/>
        <v>0</v>
      </c>
      <c r="Z162" s="394">
        <f t="shared" si="207"/>
        <v>0</v>
      </c>
      <c r="AA162" s="396">
        <f t="shared" si="208"/>
        <v>0</v>
      </c>
      <c r="AB162" s="396">
        <f t="shared" si="209"/>
        <v>0</v>
      </c>
      <c r="AC162" s="394">
        <f t="shared" si="210"/>
        <v>0</v>
      </c>
      <c r="AD162" s="396">
        <f t="shared" si="211"/>
        <v>0</v>
      </c>
      <c r="AE162" s="396">
        <f t="shared" si="212"/>
        <v>0</v>
      </c>
      <c r="AF162" s="389">
        <f t="shared" si="194"/>
        <v>99.9</v>
      </c>
      <c r="AG162" s="367">
        <f t="shared" si="195"/>
        <v>6495000</v>
      </c>
      <c r="AH162" s="367">
        <f t="shared" si="191"/>
        <v>1</v>
      </c>
      <c r="AI162" s="367">
        <f t="shared" si="196"/>
        <v>0</v>
      </c>
      <c r="AJ162" s="367">
        <f t="shared" si="197"/>
        <v>0</v>
      </c>
      <c r="AK162" s="372">
        <f t="shared" si="192"/>
        <v>0</v>
      </c>
      <c r="AL162" s="394">
        <f t="shared" si="213"/>
        <v>0</v>
      </c>
      <c r="AM162" s="395">
        <f t="shared" si="214"/>
        <v>0</v>
      </c>
      <c r="AN162" s="395">
        <f t="shared" si="215"/>
        <v>0</v>
      </c>
      <c r="AO162" s="394">
        <f t="shared" si="216"/>
        <v>0</v>
      </c>
      <c r="AP162" s="395">
        <f t="shared" si="217"/>
        <v>0</v>
      </c>
      <c r="AQ162" s="395">
        <f t="shared" si="218"/>
        <v>0</v>
      </c>
      <c r="AR162" s="394">
        <f t="shared" si="219"/>
        <v>1</v>
      </c>
      <c r="AS162" s="366">
        <f t="shared" si="220"/>
        <v>99.9</v>
      </c>
      <c r="AT162" s="366">
        <f t="shared" si="221"/>
        <v>6495000</v>
      </c>
      <c r="AU162" s="394">
        <f t="shared" si="222"/>
        <v>1</v>
      </c>
      <c r="AV162" s="395">
        <f t="shared" si="223"/>
        <v>99.9</v>
      </c>
      <c r="AW162" s="395">
        <f t="shared" si="224"/>
        <v>6495000</v>
      </c>
      <c r="AX162" s="394">
        <f t="shared" si="225"/>
        <v>0</v>
      </c>
      <c r="AY162" s="366">
        <f t="shared" si="226"/>
        <v>0</v>
      </c>
      <c r="AZ162" s="366">
        <f t="shared" si="227"/>
        <v>0</v>
      </c>
      <c r="BA162" s="394">
        <f t="shared" si="228"/>
        <v>0</v>
      </c>
      <c r="BB162" s="366">
        <f t="shared" si="270"/>
        <v>0</v>
      </c>
      <c r="BC162" s="366">
        <f t="shared" si="271"/>
        <v>0</v>
      </c>
      <c r="BD162" s="394">
        <f t="shared" si="269"/>
        <v>0</v>
      </c>
      <c r="BE162" s="366">
        <f t="shared" si="272"/>
        <v>0</v>
      </c>
      <c r="BF162" s="366">
        <f t="shared" si="273"/>
        <v>0</v>
      </c>
      <c r="BG162" s="394">
        <f t="shared" si="229"/>
        <v>1</v>
      </c>
      <c r="BH162" s="366">
        <f t="shared" si="274"/>
        <v>99.9</v>
      </c>
      <c r="BI162" s="366">
        <f t="shared" si="275"/>
        <v>6495000</v>
      </c>
      <c r="BJ162" s="394">
        <f t="shared" si="230"/>
        <v>0</v>
      </c>
      <c r="BK162" s="366">
        <f t="shared" si="231"/>
        <v>0</v>
      </c>
      <c r="BL162" s="366">
        <f t="shared" si="232"/>
        <v>0</v>
      </c>
      <c r="BM162" s="394">
        <f t="shared" si="233"/>
        <v>0</v>
      </c>
      <c r="BN162" s="366">
        <f t="shared" si="234"/>
        <v>0</v>
      </c>
      <c r="BO162" s="366">
        <f t="shared" si="235"/>
        <v>0</v>
      </c>
      <c r="BP162" s="394">
        <f t="shared" si="236"/>
        <v>0</v>
      </c>
      <c r="BQ162" s="366">
        <f t="shared" si="237"/>
        <v>0</v>
      </c>
      <c r="BR162" s="366">
        <f t="shared" si="238"/>
        <v>0</v>
      </c>
      <c r="BS162" s="394">
        <f t="shared" si="239"/>
        <v>0</v>
      </c>
      <c r="BT162" s="366">
        <f t="shared" si="240"/>
        <v>0</v>
      </c>
      <c r="BU162" s="366">
        <f t="shared" si="241"/>
        <v>0</v>
      </c>
      <c r="BV162" s="394">
        <f t="shared" si="242"/>
        <v>0</v>
      </c>
      <c r="BW162" s="366">
        <f t="shared" si="243"/>
        <v>0</v>
      </c>
      <c r="BX162" s="366">
        <f t="shared" si="244"/>
        <v>0</v>
      </c>
      <c r="BY162" s="394">
        <f t="shared" si="245"/>
        <v>0</v>
      </c>
      <c r="BZ162" s="366">
        <f t="shared" si="246"/>
        <v>0</v>
      </c>
      <c r="CA162" s="366">
        <f t="shared" si="247"/>
        <v>0</v>
      </c>
      <c r="CB162" s="394">
        <f t="shared" si="248"/>
        <v>0</v>
      </c>
      <c r="CC162" s="366">
        <f t="shared" si="249"/>
        <v>0</v>
      </c>
      <c r="CD162" s="366">
        <f t="shared" si="250"/>
        <v>0</v>
      </c>
      <c r="CE162" s="394">
        <f t="shared" si="251"/>
        <v>0</v>
      </c>
      <c r="CF162" s="366">
        <f t="shared" si="252"/>
        <v>0</v>
      </c>
      <c r="CG162" s="366">
        <f t="shared" si="253"/>
        <v>0</v>
      </c>
      <c r="CH162" s="394">
        <f t="shared" si="254"/>
        <v>0</v>
      </c>
      <c r="CI162" s="366">
        <f t="shared" si="255"/>
        <v>0</v>
      </c>
      <c r="CJ162" s="366">
        <f t="shared" si="256"/>
        <v>0</v>
      </c>
      <c r="CK162" s="394">
        <f t="shared" si="257"/>
        <v>1</v>
      </c>
      <c r="CL162" s="366">
        <f t="shared" si="258"/>
        <v>99.9</v>
      </c>
      <c r="CM162" s="366">
        <f t="shared" si="259"/>
        <v>6495000</v>
      </c>
      <c r="CN162" s="394">
        <f t="shared" si="260"/>
        <v>0</v>
      </c>
      <c r="CO162" s="366">
        <f t="shared" si="261"/>
        <v>0</v>
      </c>
      <c r="CP162" s="366">
        <f t="shared" si="262"/>
        <v>0</v>
      </c>
      <c r="CQ162" s="394">
        <f t="shared" si="263"/>
        <v>0</v>
      </c>
      <c r="CR162" s="366">
        <f t="shared" si="264"/>
        <v>0</v>
      </c>
      <c r="CS162" s="366">
        <f t="shared" si="265"/>
        <v>0</v>
      </c>
      <c r="CT162" s="394">
        <f t="shared" si="266"/>
        <v>0</v>
      </c>
      <c r="CU162" s="366">
        <f t="shared" si="267"/>
        <v>0</v>
      </c>
      <c r="CV162" s="366">
        <f t="shared" si="268"/>
        <v>0</v>
      </c>
      <c r="CW162" s="429"/>
      <c r="CX162" s="429"/>
      <c r="CY162" s="429"/>
      <c r="CZ162" s="429"/>
      <c r="DA162" s="429"/>
      <c r="DB162" s="429"/>
      <c r="DC162" s="429"/>
      <c r="DD162" s="429"/>
      <c r="DE162" s="429"/>
      <c r="DF162" s="429"/>
      <c r="DG162" s="429"/>
      <c r="DH162" s="429"/>
      <c r="DI162" s="429"/>
      <c r="DJ162" s="429"/>
      <c r="DK162" s="429"/>
      <c r="DL162" s="429"/>
      <c r="DM162" s="429"/>
      <c r="DN162" s="429"/>
      <c r="DO162" s="429"/>
      <c r="DP162" s="429"/>
      <c r="DQ162" s="429"/>
      <c r="DR162" s="429"/>
      <c r="DS162" s="429"/>
      <c r="DT162" s="429"/>
      <c r="DU162" s="429"/>
      <c r="DV162" s="429"/>
      <c r="DW162" s="429"/>
      <c r="DX162" s="429"/>
      <c r="DY162" s="429"/>
      <c r="DZ162" s="429"/>
      <c r="EA162" s="429"/>
      <c r="EB162" s="429"/>
      <c r="EC162" s="429"/>
      <c r="ED162" s="429"/>
      <c r="EE162" s="429"/>
      <c r="EF162" s="429"/>
      <c r="EG162" s="429"/>
      <c r="EH162" s="429"/>
      <c r="EI162" s="429"/>
      <c r="EJ162" s="429"/>
      <c r="EK162" s="429"/>
      <c r="EL162" s="429"/>
      <c r="EM162" s="429"/>
      <c r="EN162" s="429"/>
      <c r="EO162" s="429"/>
      <c r="EP162" s="429"/>
      <c r="EQ162" s="429"/>
      <c r="ER162" s="429"/>
      <c r="ES162" s="429"/>
      <c r="ET162" s="429"/>
      <c r="EU162" s="429"/>
    </row>
    <row r="163" spans="1:151" x14ac:dyDescent="0.3">
      <c r="A163" s="161">
        <v>38</v>
      </c>
      <c r="B163" s="162" t="s">
        <v>23</v>
      </c>
      <c r="C163" s="2" t="s">
        <v>195</v>
      </c>
      <c r="D163" s="2" t="s">
        <v>112</v>
      </c>
      <c r="E163" s="2" t="s">
        <v>113</v>
      </c>
      <c r="F163" s="2" t="s">
        <v>419</v>
      </c>
      <c r="G163" s="174" t="s">
        <v>94</v>
      </c>
      <c r="H163" s="64" t="s">
        <v>347</v>
      </c>
      <c r="I163" s="117">
        <v>2020</v>
      </c>
      <c r="J163" s="182" t="s">
        <v>84</v>
      </c>
      <c r="K163" s="119">
        <v>3</v>
      </c>
      <c r="L163" s="410" t="s">
        <v>375</v>
      </c>
      <c r="M163" s="173" t="s">
        <v>17</v>
      </c>
      <c r="N163" s="93">
        <v>71.5</v>
      </c>
      <c r="O163" s="99">
        <v>60279.72</v>
      </c>
      <c r="P163" s="363">
        <v>4310000</v>
      </c>
      <c r="Q163" s="394">
        <f t="shared" si="198"/>
        <v>0</v>
      </c>
      <c r="R163" s="395">
        <f t="shared" si="199"/>
        <v>0</v>
      </c>
      <c r="S163" s="395">
        <f t="shared" si="200"/>
        <v>0</v>
      </c>
      <c r="T163" s="394">
        <f t="shared" si="201"/>
        <v>0</v>
      </c>
      <c r="U163" s="395">
        <f t="shared" si="202"/>
        <v>0</v>
      </c>
      <c r="V163" s="395">
        <f t="shared" si="203"/>
        <v>0</v>
      </c>
      <c r="W163" s="394">
        <f t="shared" si="204"/>
        <v>1</v>
      </c>
      <c r="X163" s="396">
        <f t="shared" si="205"/>
        <v>71.5</v>
      </c>
      <c r="Y163" s="396">
        <f t="shared" si="206"/>
        <v>4310000</v>
      </c>
      <c r="Z163" s="394">
        <f t="shared" si="207"/>
        <v>0</v>
      </c>
      <c r="AA163" s="396">
        <f t="shared" si="208"/>
        <v>0</v>
      </c>
      <c r="AB163" s="396">
        <f t="shared" si="209"/>
        <v>0</v>
      </c>
      <c r="AC163" s="394">
        <f t="shared" si="210"/>
        <v>0</v>
      </c>
      <c r="AD163" s="396">
        <f t="shared" si="211"/>
        <v>0</v>
      </c>
      <c r="AE163" s="396">
        <f t="shared" si="212"/>
        <v>0</v>
      </c>
      <c r="AF163" s="389">
        <f t="shared" si="194"/>
        <v>0</v>
      </c>
      <c r="AG163" s="367">
        <f t="shared" si="195"/>
        <v>0</v>
      </c>
      <c r="AH163" s="367">
        <f t="shared" si="191"/>
        <v>0</v>
      </c>
      <c r="AI163" s="367">
        <f t="shared" si="196"/>
        <v>71.5</v>
      </c>
      <c r="AJ163" s="367">
        <f t="shared" si="197"/>
        <v>4310000</v>
      </c>
      <c r="AK163" s="372">
        <f t="shared" si="192"/>
        <v>1</v>
      </c>
      <c r="AL163" s="394">
        <f t="shared" si="213"/>
        <v>0</v>
      </c>
      <c r="AM163" s="395">
        <f t="shared" si="214"/>
        <v>0</v>
      </c>
      <c r="AN163" s="395">
        <f t="shared" si="215"/>
        <v>0</v>
      </c>
      <c r="AO163" s="394">
        <f t="shared" si="216"/>
        <v>1</v>
      </c>
      <c r="AP163" s="395">
        <f t="shared" si="217"/>
        <v>71.5</v>
      </c>
      <c r="AQ163" s="395">
        <f t="shared" si="218"/>
        <v>4310000</v>
      </c>
      <c r="AR163" s="394">
        <f t="shared" si="219"/>
        <v>0</v>
      </c>
      <c r="AS163" s="366">
        <f t="shared" si="220"/>
        <v>0</v>
      </c>
      <c r="AT163" s="366">
        <f t="shared" si="221"/>
        <v>0</v>
      </c>
      <c r="AU163" s="394">
        <f t="shared" si="222"/>
        <v>1</v>
      </c>
      <c r="AV163" s="395">
        <f t="shared" si="223"/>
        <v>71.5</v>
      </c>
      <c r="AW163" s="395">
        <f t="shared" si="224"/>
        <v>4310000</v>
      </c>
      <c r="AX163" s="394">
        <f t="shared" si="225"/>
        <v>0</v>
      </c>
      <c r="AY163" s="366">
        <f t="shared" si="226"/>
        <v>0</v>
      </c>
      <c r="AZ163" s="366">
        <f t="shared" si="227"/>
        <v>0</v>
      </c>
      <c r="BA163" s="394">
        <f t="shared" si="228"/>
        <v>0</v>
      </c>
      <c r="BB163" s="366">
        <f t="shared" si="270"/>
        <v>0</v>
      </c>
      <c r="BC163" s="366">
        <f t="shared" si="271"/>
        <v>0</v>
      </c>
      <c r="BD163" s="394">
        <f t="shared" si="269"/>
        <v>0</v>
      </c>
      <c r="BE163" s="366">
        <f t="shared" si="272"/>
        <v>0</v>
      </c>
      <c r="BF163" s="366">
        <f t="shared" si="273"/>
        <v>0</v>
      </c>
      <c r="BG163" s="394">
        <f t="shared" si="229"/>
        <v>0</v>
      </c>
      <c r="BH163" s="366">
        <f t="shared" si="274"/>
        <v>0</v>
      </c>
      <c r="BI163" s="366">
        <f t="shared" si="275"/>
        <v>0</v>
      </c>
      <c r="BJ163" s="394">
        <f t="shared" si="230"/>
        <v>0</v>
      </c>
      <c r="BK163" s="366">
        <f t="shared" si="231"/>
        <v>0</v>
      </c>
      <c r="BL163" s="366">
        <f t="shared" si="232"/>
        <v>0</v>
      </c>
      <c r="BM163" s="394">
        <f t="shared" si="233"/>
        <v>0</v>
      </c>
      <c r="BN163" s="366">
        <f t="shared" si="234"/>
        <v>0</v>
      </c>
      <c r="BO163" s="366">
        <f t="shared" si="235"/>
        <v>0</v>
      </c>
      <c r="BP163" s="394">
        <f t="shared" si="236"/>
        <v>0</v>
      </c>
      <c r="BQ163" s="366">
        <f t="shared" si="237"/>
        <v>0</v>
      </c>
      <c r="BR163" s="366">
        <f t="shared" si="238"/>
        <v>0</v>
      </c>
      <c r="BS163" s="394">
        <f t="shared" si="239"/>
        <v>1</v>
      </c>
      <c r="BT163" s="366">
        <f t="shared" si="240"/>
        <v>71.5</v>
      </c>
      <c r="BU163" s="366">
        <f t="shared" si="241"/>
        <v>4310000</v>
      </c>
      <c r="BV163" s="394">
        <f t="shared" si="242"/>
        <v>0</v>
      </c>
      <c r="BW163" s="366">
        <f t="shared" si="243"/>
        <v>0</v>
      </c>
      <c r="BX163" s="366">
        <f t="shared" si="244"/>
        <v>0</v>
      </c>
      <c r="BY163" s="394">
        <f t="shared" si="245"/>
        <v>0</v>
      </c>
      <c r="BZ163" s="366">
        <f t="shared" si="246"/>
        <v>0</v>
      </c>
      <c r="CA163" s="366">
        <f t="shared" si="247"/>
        <v>0</v>
      </c>
      <c r="CB163" s="394">
        <f t="shared" si="248"/>
        <v>0</v>
      </c>
      <c r="CC163" s="366">
        <f t="shared" si="249"/>
        <v>0</v>
      </c>
      <c r="CD163" s="366">
        <f t="shared" si="250"/>
        <v>0</v>
      </c>
      <c r="CE163" s="394">
        <f t="shared" si="251"/>
        <v>0</v>
      </c>
      <c r="CF163" s="366">
        <f t="shared" si="252"/>
        <v>0</v>
      </c>
      <c r="CG163" s="366">
        <f t="shared" si="253"/>
        <v>0</v>
      </c>
      <c r="CH163" s="394">
        <f t="shared" si="254"/>
        <v>0</v>
      </c>
      <c r="CI163" s="366">
        <f t="shared" si="255"/>
        <v>0</v>
      </c>
      <c r="CJ163" s="366">
        <f t="shared" si="256"/>
        <v>0</v>
      </c>
      <c r="CK163" s="394">
        <f t="shared" si="257"/>
        <v>1</v>
      </c>
      <c r="CL163" s="366">
        <f t="shared" si="258"/>
        <v>71.5</v>
      </c>
      <c r="CM163" s="366">
        <f t="shared" si="259"/>
        <v>4310000</v>
      </c>
      <c r="CN163" s="394">
        <f t="shared" si="260"/>
        <v>0</v>
      </c>
      <c r="CO163" s="366">
        <f t="shared" si="261"/>
        <v>0</v>
      </c>
      <c r="CP163" s="366">
        <f t="shared" si="262"/>
        <v>0</v>
      </c>
      <c r="CQ163" s="394">
        <f t="shared" si="263"/>
        <v>0</v>
      </c>
      <c r="CR163" s="366">
        <f t="shared" si="264"/>
        <v>0</v>
      </c>
      <c r="CS163" s="366">
        <f t="shared" si="265"/>
        <v>0</v>
      </c>
      <c r="CT163" s="394">
        <f t="shared" si="266"/>
        <v>0</v>
      </c>
      <c r="CU163" s="366">
        <f t="shared" si="267"/>
        <v>0</v>
      </c>
      <c r="CV163" s="366">
        <f t="shared" si="268"/>
        <v>0</v>
      </c>
      <c r="CW163" s="429"/>
      <c r="CX163" s="429"/>
      <c r="CY163" s="429"/>
      <c r="CZ163" s="429"/>
      <c r="DA163" s="429"/>
      <c r="DB163" s="429"/>
      <c r="DC163" s="429"/>
      <c r="DD163" s="429"/>
      <c r="DE163" s="429"/>
      <c r="DF163" s="429"/>
      <c r="DG163" s="429"/>
      <c r="DH163" s="429"/>
      <c r="DI163" s="429"/>
      <c r="DJ163" s="429"/>
      <c r="DK163" s="429"/>
      <c r="DL163" s="429"/>
      <c r="DM163" s="429"/>
      <c r="DN163" s="429"/>
      <c r="DO163" s="429"/>
      <c r="DP163" s="429"/>
      <c r="DQ163" s="429"/>
      <c r="DR163" s="429"/>
      <c r="DS163" s="429"/>
      <c r="DT163" s="429"/>
      <c r="DU163" s="429"/>
      <c r="DV163" s="429"/>
      <c r="DW163" s="429"/>
      <c r="DX163" s="429"/>
      <c r="DY163" s="429"/>
      <c r="DZ163" s="429"/>
      <c r="EA163" s="429"/>
      <c r="EB163" s="429"/>
      <c r="EC163" s="429"/>
      <c r="ED163" s="429"/>
      <c r="EE163" s="429"/>
      <c r="EF163" s="429"/>
      <c r="EG163" s="429"/>
      <c r="EH163" s="429"/>
      <c r="EI163" s="429"/>
      <c r="EJ163" s="429"/>
      <c r="EK163" s="429"/>
      <c r="EL163" s="429"/>
      <c r="EM163" s="429"/>
      <c r="EN163" s="429"/>
      <c r="EO163" s="429"/>
      <c r="EP163" s="429"/>
      <c r="EQ163" s="429"/>
      <c r="ER163" s="429"/>
      <c r="ES163" s="429"/>
      <c r="ET163" s="429"/>
      <c r="EU163" s="429"/>
    </row>
    <row r="164" spans="1:151" x14ac:dyDescent="0.3">
      <c r="A164" s="161">
        <v>39</v>
      </c>
      <c r="B164" s="162" t="s">
        <v>23</v>
      </c>
      <c r="C164" s="2" t="s">
        <v>195</v>
      </c>
      <c r="D164" s="2" t="s">
        <v>112</v>
      </c>
      <c r="E164" s="2" t="s">
        <v>113</v>
      </c>
      <c r="F164" s="2" t="s">
        <v>419</v>
      </c>
      <c r="G164" s="174" t="s">
        <v>94</v>
      </c>
      <c r="H164" s="64" t="s">
        <v>347</v>
      </c>
      <c r="I164" s="117">
        <v>2020</v>
      </c>
      <c r="J164" s="182" t="s">
        <v>84</v>
      </c>
      <c r="K164" s="119">
        <v>5</v>
      </c>
      <c r="L164" s="410" t="s">
        <v>375</v>
      </c>
      <c r="M164" s="173" t="s">
        <v>17</v>
      </c>
      <c r="N164" s="93">
        <v>62.2</v>
      </c>
      <c r="O164" s="99">
        <v>60289.39</v>
      </c>
      <c r="P164" s="363">
        <v>3750000</v>
      </c>
      <c r="Q164" s="394">
        <f t="shared" si="198"/>
        <v>0</v>
      </c>
      <c r="R164" s="395">
        <f t="shared" si="199"/>
        <v>0</v>
      </c>
      <c r="S164" s="395">
        <f t="shared" si="200"/>
        <v>0</v>
      </c>
      <c r="T164" s="394">
        <f t="shared" si="201"/>
        <v>0</v>
      </c>
      <c r="U164" s="395">
        <f t="shared" si="202"/>
        <v>0</v>
      </c>
      <c r="V164" s="395">
        <f t="shared" si="203"/>
        <v>0</v>
      </c>
      <c r="W164" s="394">
        <f t="shared" si="204"/>
        <v>1</v>
      </c>
      <c r="X164" s="396">
        <f t="shared" si="205"/>
        <v>62.2</v>
      </c>
      <c r="Y164" s="396">
        <f t="shared" si="206"/>
        <v>3750000</v>
      </c>
      <c r="Z164" s="394">
        <f t="shared" si="207"/>
        <v>0</v>
      </c>
      <c r="AA164" s="396">
        <f t="shared" si="208"/>
        <v>0</v>
      </c>
      <c r="AB164" s="396">
        <f t="shared" si="209"/>
        <v>0</v>
      </c>
      <c r="AC164" s="394">
        <f t="shared" si="210"/>
        <v>0</v>
      </c>
      <c r="AD164" s="396">
        <f t="shared" si="211"/>
        <v>0</v>
      </c>
      <c r="AE164" s="396">
        <f t="shared" si="212"/>
        <v>0</v>
      </c>
      <c r="AF164" s="389">
        <f t="shared" ref="AF164:AF181" si="277">IF(G164="центр",N164,0)</f>
        <v>0</v>
      </c>
      <c r="AG164" s="367">
        <f t="shared" ref="AG164:AG181" si="278">IF(G164="центр",P164,0)</f>
        <v>0</v>
      </c>
      <c r="AH164" s="367">
        <f t="shared" si="191"/>
        <v>0</v>
      </c>
      <c r="AI164" s="367">
        <f t="shared" ref="AI164:AI181" si="279">IF(G164="спальн район",N164,0)</f>
        <v>62.2</v>
      </c>
      <c r="AJ164" s="367">
        <f t="shared" ref="AJ164:AJ181" si="280">IF(G164="спальн район",P164,0)</f>
        <v>3750000</v>
      </c>
      <c r="AK164" s="372">
        <f t="shared" si="192"/>
        <v>1</v>
      </c>
      <c r="AL164" s="394">
        <f t="shared" si="213"/>
        <v>0</v>
      </c>
      <c r="AM164" s="395">
        <f t="shared" si="214"/>
        <v>0</v>
      </c>
      <c r="AN164" s="395">
        <f t="shared" si="215"/>
        <v>0</v>
      </c>
      <c r="AO164" s="394">
        <f t="shared" si="216"/>
        <v>1</v>
      </c>
      <c r="AP164" s="395">
        <f t="shared" si="217"/>
        <v>62.2</v>
      </c>
      <c r="AQ164" s="395">
        <f t="shared" si="218"/>
        <v>3750000</v>
      </c>
      <c r="AR164" s="394">
        <f t="shared" si="219"/>
        <v>0</v>
      </c>
      <c r="AS164" s="366">
        <f t="shared" si="220"/>
        <v>0</v>
      </c>
      <c r="AT164" s="366">
        <f t="shared" si="221"/>
        <v>0</v>
      </c>
      <c r="AU164" s="394">
        <f t="shared" si="222"/>
        <v>1</v>
      </c>
      <c r="AV164" s="395">
        <f t="shared" si="223"/>
        <v>62.2</v>
      </c>
      <c r="AW164" s="395">
        <f t="shared" si="224"/>
        <v>3750000</v>
      </c>
      <c r="AX164" s="394">
        <f t="shared" si="225"/>
        <v>0</v>
      </c>
      <c r="AY164" s="366">
        <f t="shared" si="226"/>
        <v>0</v>
      </c>
      <c r="AZ164" s="366">
        <f t="shared" si="227"/>
        <v>0</v>
      </c>
      <c r="BA164" s="394">
        <f t="shared" si="228"/>
        <v>0</v>
      </c>
      <c r="BB164" s="366">
        <f t="shared" si="270"/>
        <v>0</v>
      </c>
      <c r="BC164" s="366">
        <f t="shared" si="271"/>
        <v>0</v>
      </c>
      <c r="BD164" s="394">
        <f t="shared" si="269"/>
        <v>0</v>
      </c>
      <c r="BE164" s="366">
        <f t="shared" si="272"/>
        <v>0</v>
      </c>
      <c r="BF164" s="366">
        <f t="shared" si="273"/>
        <v>0</v>
      </c>
      <c r="BG164" s="394">
        <f t="shared" si="229"/>
        <v>0</v>
      </c>
      <c r="BH164" s="366">
        <f t="shared" si="274"/>
        <v>0</v>
      </c>
      <c r="BI164" s="366">
        <f t="shared" si="275"/>
        <v>0</v>
      </c>
      <c r="BJ164" s="394">
        <f t="shared" si="230"/>
        <v>0</v>
      </c>
      <c r="BK164" s="366">
        <f t="shared" si="231"/>
        <v>0</v>
      </c>
      <c r="BL164" s="366">
        <f t="shared" si="232"/>
        <v>0</v>
      </c>
      <c r="BM164" s="394">
        <f t="shared" si="233"/>
        <v>0</v>
      </c>
      <c r="BN164" s="366">
        <f t="shared" si="234"/>
        <v>0</v>
      </c>
      <c r="BO164" s="366">
        <f t="shared" si="235"/>
        <v>0</v>
      </c>
      <c r="BP164" s="394">
        <f t="shared" si="236"/>
        <v>0</v>
      </c>
      <c r="BQ164" s="366">
        <f t="shared" si="237"/>
        <v>0</v>
      </c>
      <c r="BR164" s="366">
        <f t="shared" si="238"/>
        <v>0</v>
      </c>
      <c r="BS164" s="394">
        <f t="shared" si="239"/>
        <v>1</v>
      </c>
      <c r="BT164" s="366">
        <f t="shared" si="240"/>
        <v>62.2</v>
      </c>
      <c r="BU164" s="366">
        <f t="shared" si="241"/>
        <v>3750000</v>
      </c>
      <c r="BV164" s="394">
        <f t="shared" si="242"/>
        <v>0</v>
      </c>
      <c r="BW164" s="366">
        <f t="shared" si="243"/>
        <v>0</v>
      </c>
      <c r="BX164" s="366">
        <f t="shared" si="244"/>
        <v>0</v>
      </c>
      <c r="BY164" s="394">
        <f t="shared" si="245"/>
        <v>0</v>
      </c>
      <c r="BZ164" s="366">
        <f t="shared" si="246"/>
        <v>0</v>
      </c>
      <c r="CA164" s="366">
        <f t="shared" si="247"/>
        <v>0</v>
      </c>
      <c r="CB164" s="394">
        <f t="shared" si="248"/>
        <v>0</v>
      </c>
      <c r="CC164" s="366">
        <f t="shared" si="249"/>
        <v>0</v>
      </c>
      <c r="CD164" s="366">
        <f t="shared" si="250"/>
        <v>0</v>
      </c>
      <c r="CE164" s="394">
        <f t="shared" si="251"/>
        <v>0</v>
      </c>
      <c r="CF164" s="366">
        <f t="shared" si="252"/>
        <v>0</v>
      </c>
      <c r="CG164" s="366">
        <f t="shared" si="253"/>
        <v>0</v>
      </c>
      <c r="CH164" s="394">
        <f t="shared" si="254"/>
        <v>0</v>
      </c>
      <c r="CI164" s="366">
        <f t="shared" si="255"/>
        <v>0</v>
      </c>
      <c r="CJ164" s="366">
        <f t="shared" si="256"/>
        <v>0</v>
      </c>
      <c r="CK164" s="394">
        <f t="shared" si="257"/>
        <v>1</v>
      </c>
      <c r="CL164" s="366">
        <f t="shared" si="258"/>
        <v>62.2</v>
      </c>
      <c r="CM164" s="366">
        <f t="shared" si="259"/>
        <v>3750000</v>
      </c>
      <c r="CN164" s="394">
        <f t="shared" si="260"/>
        <v>0</v>
      </c>
      <c r="CO164" s="366">
        <f t="shared" si="261"/>
        <v>0</v>
      </c>
      <c r="CP164" s="366">
        <f t="shared" si="262"/>
        <v>0</v>
      </c>
      <c r="CQ164" s="394">
        <f t="shared" si="263"/>
        <v>0</v>
      </c>
      <c r="CR164" s="366">
        <f t="shared" si="264"/>
        <v>0</v>
      </c>
      <c r="CS164" s="366">
        <f t="shared" si="265"/>
        <v>0</v>
      </c>
      <c r="CT164" s="394">
        <f t="shared" si="266"/>
        <v>0</v>
      </c>
      <c r="CU164" s="366">
        <f t="shared" si="267"/>
        <v>0</v>
      </c>
      <c r="CV164" s="366">
        <f t="shared" si="268"/>
        <v>0</v>
      </c>
      <c r="CW164" s="429"/>
      <c r="CX164" s="429"/>
      <c r="CY164" s="429"/>
      <c r="CZ164" s="429"/>
      <c r="DA164" s="429"/>
      <c r="DB164" s="429"/>
      <c r="DC164" s="429"/>
      <c r="DD164" s="429"/>
      <c r="DE164" s="429"/>
      <c r="DF164" s="429"/>
      <c r="DG164" s="429"/>
      <c r="DH164" s="429"/>
      <c r="DI164" s="429"/>
      <c r="DJ164" s="429"/>
      <c r="DK164" s="429"/>
      <c r="DL164" s="429"/>
      <c r="DM164" s="429"/>
      <c r="DN164" s="429"/>
      <c r="DO164" s="429"/>
      <c r="DP164" s="429"/>
      <c r="DQ164" s="429"/>
      <c r="DR164" s="429"/>
      <c r="DS164" s="429"/>
      <c r="DT164" s="429"/>
      <c r="DU164" s="429"/>
      <c r="DV164" s="429"/>
      <c r="DW164" s="429"/>
      <c r="DX164" s="429"/>
      <c r="DY164" s="429"/>
      <c r="DZ164" s="429"/>
      <c r="EA164" s="429"/>
      <c r="EB164" s="429"/>
      <c r="EC164" s="429"/>
      <c r="ED164" s="429"/>
      <c r="EE164" s="429"/>
      <c r="EF164" s="429"/>
      <c r="EG164" s="429"/>
      <c r="EH164" s="429"/>
      <c r="EI164" s="429"/>
      <c r="EJ164" s="429"/>
      <c r="EK164" s="429"/>
      <c r="EL164" s="429"/>
      <c r="EM164" s="429"/>
      <c r="EN164" s="429"/>
      <c r="EO164" s="429"/>
      <c r="EP164" s="429"/>
      <c r="EQ164" s="429"/>
      <c r="ER164" s="429"/>
      <c r="ES164" s="429"/>
      <c r="ET164" s="429"/>
      <c r="EU164" s="429"/>
    </row>
    <row r="165" spans="1:151" x14ac:dyDescent="0.3">
      <c r="A165" s="161">
        <v>40</v>
      </c>
      <c r="B165" s="162" t="s">
        <v>23</v>
      </c>
      <c r="C165" s="2" t="s">
        <v>195</v>
      </c>
      <c r="D165" s="2" t="s">
        <v>112</v>
      </c>
      <c r="E165" s="2" t="s">
        <v>113</v>
      </c>
      <c r="F165" s="2" t="s">
        <v>419</v>
      </c>
      <c r="G165" s="174" t="s">
        <v>94</v>
      </c>
      <c r="H165" s="64" t="s">
        <v>347</v>
      </c>
      <c r="I165" s="117">
        <v>2020</v>
      </c>
      <c r="J165" s="182" t="s">
        <v>84</v>
      </c>
      <c r="K165" s="119">
        <v>4</v>
      </c>
      <c r="L165" s="410" t="s">
        <v>375</v>
      </c>
      <c r="M165" s="173" t="s">
        <v>17</v>
      </c>
      <c r="N165" s="93">
        <v>38.5</v>
      </c>
      <c r="O165" s="99">
        <v>60259.74</v>
      </c>
      <c r="P165" s="363">
        <v>2320000</v>
      </c>
      <c r="Q165" s="394">
        <f t="shared" si="198"/>
        <v>0</v>
      </c>
      <c r="R165" s="395">
        <f t="shared" si="199"/>
        <v>0</v>
      </c>
      <c r="S165" s="395">
        <f t="shared" si="200"/>
        <v>0</v>
      </c>
      <c r="T165" s="394">
        <f t="shared" si="201"/>
        <v>0</v>
      </c>
      <c r="U165" s="395">
        <f t="shared" si="202"/>
        <v>0</v>
      </c>
      <c r="V165" s="395">
        <f t="shared" si="203"/>
        <v>0</v>
      </c>
      <c r="W165" s="394">
        <f t="shared" si="204"/>
        <v>1</v>
      </c>
      <c r="X165" s="396">
        <f t="shared" si="205"/>
        <v>38.5</v>
      </c>
      <c r="Y165" s="396">
        <f t="shared" si="206"/>
        <v>2320000</v>
      </c>
      <c r="Z165" s="394">
        <f t="shared" si="207"/>
        <v>0</v>
      </c>
      <c r="AA165" s="396">
        <f t="shared" si="208"/>
        <v>0</v>
      </c>
      <c r="AB165" s="396">
        <f t="shared" si="209"/>
        <v>0</v>
      </c>
      <c r="AC165" s="394">
        <f t="shared" si="210"/>
        <v>0</v>
      </c>
      <c r="AD165" s="396">
        <f t="shared" si="211"/>
        <v>0</v>
      </c>
      <c r="AE165" s="396">
        <f t="shared" si="212"/>
        <v>0</v>
      </c>
      <c r="AF165" s="389">
        <f t="shared" si="277"/>
        <v>0</v>
      </c>
      <c r="AG165" s="367">
        <f t="shared" si="278"/>
        <v>0</v>
      </c>
      <c r="AH165" s="367">
        <f t="shared" si="191"/>
        <v>0</v>
      </c>
      <c r="AI165" s="367">
        <f t="shared" si="279"/>
        <v>38.5</v>
      </c>
      <c r="AJ165" s="367">
        <f t="shared" si="280"/>
        <v>2320000</v>
      </c>
      <c r="AK165" s="372">
        <f t="shared" si="192"/>
        <v>1</v>
      </c>
      <c r="AL165" s="394">
        <f t="shared" si="213"/>
        <v>0</v>
      </c>
      <c r="AM165" s="395">
        <f t="shared" si="214"/>
        <v>0</v>
      </c>
      <c r="AN165" s="395">
        <f t="shared" si="215"/>
        <v>0</v>
      </c>
      <c r="AO165" s="394">
        <f t="shared" si="216"/>
        <v>1</v>
      </c>
      <c r="AP165" s="395">
        <f t="shared" si="217"/>
        <v>38.5</v>
      </c>
      <c r="AQ165" s="395">
        <f t="shared" si="218"/>
        <v>2320000</v>
      </c>
      <c r="AR165" s="394">
        <f t="shared" si="219"/>
        <v>0</v>
      </c>
      <c r="AS165" s="366">
        <f t="shared" si="220"/>
        <v>0</v>
      </c>
      <c r="AT165" s="366">
        <f t="shared" si="221"/>
        <v>0</v>
      </c>
      <c r="AU165" s="394">
        <f t="shared" si="222"/>
        <v>1</v>
      </c>
      <c r="AV165" s="395">
        <f t="shared" si="223"/>
        <v>38.5</v>
      </c>
      <c r="AW165" s="395">
        <f t="shared" si="224"/>
        <v>2320000</v>
      </c>
      <c r="AX165" s="394">
        <f t="shared" si="225"/>
        <v>0</v>
      </c>
      <c r="AY165" s="366">
        <f t="shared" si="226"/>
        <v>0</v>
      </c>
      <c r="AZ165" s="366">
        <f t="shared" si="227"/>
        <v>0</v>
      </c>
      <c r="BA165" s="394">
        <f t="shared" si="228"/>
        <v>0</v>
      </c>
      <c r="BB165" s="366">
        <f t="shared" si="270"/>
        <v>0</v>
      </c>
      <c r="BC165" s="366">
        <f t="shared" si="271"/>
        <v>0</v>
      </c>
      <c r="BD165" s="394">
        <f t="shared" si="269"/>
        <v>0</v>
      </c>
      <c r="BE165" s="366">
        <f t="shared" si="272"/>
        <v>0</v>
      </c>
      <c r="BF165" s="366">
        <f t="shared" si="273"/>
        <v>0</v>
      </c>
      <c r="BG165" s="394">
        <f t="shared" si="229"/>
        <v>0</v>
      </c>
      <c r="BH165" s="366">
        <f t="shared" si="274"/>
        <v>0</v>
      </c>
      <c r="BI165" s="366">
        <f t="shared" si="275"/>
        <v>0</v>
      </c>
      <c r="BJ165" s="394">
        <f t="shared" si="230"/>
        <v>0</v>
      </c>
      <c r="BK165" s="366">
        <f t="shared" si="231"/>
        <v>0</v>
      </c>
      <c r="BL165" s="366">
        <f t="shared" si="232"/>
        <v>0</v>
      </c>
      <c r="BM165" s="394">
        <f t="shared" si="233"/>
        <v>0</v>
      </c>
      <c r="BN165" s="366">
        <f t="shared" si="234"/>
        <v>0</v>
      </c>
      <c r="BO165" s="366">
        <f t="shared" si="235"/>
        <v>0</v>
      </c>
      <c r="BP165" s="394">
        <f t="shared" si="236"/>
        <v>0</v>
      </c>
      <c r="BQ165" s="366">
        <f t="shared" si="237"/>
        <v>0</v>
      </c>
      <c r="BR165" s="366">
        <f t="shared" si="238"/>
        <v>0</v>
      </c>
      <c r="BS165" s="394">
        <f t="shared" si="239"/>
        <v>1</v>
      </c>
      <c r="BT165" s="366">
        <f t="shared" si="240"/>
        <v>38.5</v>
      </c>
      <c r="BU165" s="366">
        <f t="shared" si="241"/>
        <v>2320000</v>
      </c>
      <c r="BV165" s="394">
        <f t="shared" si="242"/>
        <v>0</v>
      </c>
      <c r="BW165" s="366">
        <f t="shared" si="243"/>
        <v>0</v>
      </c>
      <c r="BX165" s="366">
        <f t="shared" si="244"/>
        <v>0</v>
      </c>
      <c r="BY165" s="394">
        <f t="shared" si="245"/>
        <v>0</v>
      </c>
      <c r="BZ165" s="366">
        <f t="shared" si="246"/>
        <v>0</v>
      </c>
      <c r="CA165" s="366">
        <f t="shared" si="247"/>
        <v>0</v>
      </c>
      <c r="CB165" s="394">
        <f t="shared" si="248"/>
        <v>0</v>
      </c>
      <c r="CC165" s="366">
        <f t="shared" si="249"/>
        <v>0</v>
      </c>
      <c r="CD165" s="366">
        <f t="shared" si="250"/>
        <v>0</v>
      </c>
      <c r="CE165" s="394">
        <f t="shared" si="251"/>
        <v>0</v>
      </c>
      <c r="CF165" s="366">
        <f t="shared" si="252"/>
        <v>0</v>
      </c>
      <c r="CG165" s="366">
        <f t="shared" si="253"/>
        <v>0</v>
      </c>
      <c r="CH165" s="394">
        <f t="shared" si="254"/>
        <v>0</v>
      </c>
      <c r="CI165" s="366">
        <f t="shared" si="255"/>
        <v>0</v>
      </c>
      <c r="CJ165" s="366">
        <f t="shared" si="256"/>
        <v>0</v>
      </c>
      <c r="CK165" s="394">
        <f t="shared" si="257"/>
        <v>1</v>
      </c>
      <c r="CL165" s="366">
        <f t="shared" si="258"/>
        <v>38.5</v>
      </c>
      <c r="CM165" s="366">
        <f t="shared" si="259"/>
        <v>2320000</v>
      </c>
      <c r="CN165" s="394">
        <f t="shared" si="260"/>
        <v>0</v>
      </c>
      <c r="CO165" s="366">
        <f t="shared" si="261"/>
        <v>0</v>
      </c>
      <c r="CP165" s="366">
        <f t="shared" si="262"/>
        <v>0</v>
      </c>
      <c r="CQ165" s="394">
        <f t="shared" si="263"/>
        <v>0</v>
      </c>
      <c r="CR165" s="366">
        <f t="shared" si="264"/>
        <v>0</v>
      </c>
      <c r="CS165" s="366">
        <f t="shared" si="265"/>
        <v>0</v>
      </c>
      <c r="CT165" s="394">
        <f t="shared" si="266"/>
        <v>0</v>
      </c>
      <c r="CU165" s="366">
        <f t="shared" si="267"/>
        <v>0</v>
      </c>
      <c r="CV165" s="366">
        <f t="shared" si="268"/>
        <v>0</v>
      </c>
      <c r="CW165" s="429"/>
      <c r="CX165" s="429"/>
      <c r="CY165" s="429"/>
      <c r="CZ165" s="429"/>
      <c r="DA165" s="429"/>
      <c r="DB165" s="429"/>
      <c r="DC165" s="429"/>
      <c r="DD165" s="429"/>
      <c r="DE165" s="429"/>
      <c r="DF165" s="429"/>
      <c r="DG165" s="429"/>
      <c r="DH165" s="429"/>
      <c r="DI165" s="429"/>
      <c r="DJ165" s="429"/>
      <c r="DK165" s="429"/>
      <c r="DL165" s="429"/>
      <c r="DM165" s="429"/>
      <c r="DN165" s="429"/>
      <c r="DO165" s="429"/>
      <c r="DP165" s="429"/>
      <c r="DQ165" s="429"/>
      <c r="DR165" s="429"/>
      <c r="DS165" s="429"/>
      <c r="DT165" s="429"/>
      <c r="DU165" s="429"/>
      <c r="DV165" s="429"/>
      <c r="DW165" s="429"/>
      <c r="DX165" s="429"/>
      <c r="DY165" s="429"/>
      <c r="DZ165" s="429"/>
      <c r="EA165" s="429"/>
      <c r="EB165" s="429"/>
      <c r="EC165" s="429"/>
      <c r="ED165" s="429"/>
      <c r="EE165" s="429"/>
      <c r="EF165" s="429"/>
      <c r="EG165" s="429"/>
      <c r="EH165" s="429"/>
      <c r="EI165" s="429"/>
      <c r="EJ165" s="429"/>
      <c r="EK165" s="429"/>
      <c r="EL165" s="429"/>
      <c r="EM165" s="429"/>
      <c r="EN165" s="429"/>
      <c r="EO165" s="429"/>
      <c r="EP165" s="429"/>
      <c r="EQ165" s="429"/>
      <c r="ER165" s="429"/>
      <c r="ES165" s="429"/>
      <c r="ET165" s="429"/>
      <c r="EU165" s="429"/>
    </row>
    <row r="166" spans="1:151" x14ac:dyDescent="0.3">
      <c r="A166" s="161">
        <v>41</v>
      </c>
      <c r="B166" s="162" t="s">
        <v>23</v>
      </c>
      <c r="C166" s="2" t="s">
        <v>195</v>
      </c>
      <c r="D166" s="2" t="s">
        <v>112</v>
      </c>
      <c r="E166" s="2" t="s">
        <v>113</v>
      </c>
      <c r="F166" s="2" t="s">
        <v>419</v>
      </c>
      <c r="G166" s="174" t="s">
        <v>94</v>
      </c>
      <c r="H166" s="64" t="s">
        <v>347</v>
      </c>
      <c r="I166" s="117">
        <v>2020</v>
      </c>
      <c r="J166" s="182" t="s">
        <v>84</v>
      </c>
      <c r="K166" s="123">
        <v>2</v>
      </c>
      <c r="L166" s="410" t="s">
        <v>375</v>
      </c>
      <c r="M166" s="178" t="s">
        <v>17</v>
      </c>
      <c r="N166" s="124">
        <v>38</v>
      </c>
      <c r="O166" s="105">
        <v>60263.16</v>
      </c>
      <c r="P166" s="364">
        <v>2290000</v>
      </c>
      <c r="Q166" s="394">
        <f t="shared" si="198"/>
        <v>0</v>
      </c>
      <c r="R166" s="395">
        <f t="shared" si="199"/>
        <v>0</v>
      </c>
      <c r="S166" s="395">
        <f t="shared" si="200"/>
        <v>0</v>
      </c>
      <c r="T166" s="394">
        <f t="shared" si="201"/>
        <v>0</v>
      </c>
      <c r="U166" s="395">
        <f t="shared" si="202"/>
        <v>0</v>
      </c>
      <c r="V166" s="395">
        <f t="shared" si="203"/>
        <v>0</v>
      </c>
      <c r="W166" s="394">
        <f t="shared" si="204"/>
        <v>1</v>
      </c>
      <c r="X166" s="396">
        <f t="shared" si="205"/>
        <v>38</v>
      </c>
      <c r="Y166" s="396">
        <f t="shared" si="206"/>
        <v>2290000</v>
      </c>
      <c r="Z166" s="394">
        <f t="shared" si="207"/>
        <v>0</v>
      </c>
      <c r="AA166" s="396">
        <f t="shared" si="208"/>
        <v>0</v>
      </c>
      <c r="AB166" s="396">
        <f t="shared" si="209"/>
        <v>0</v>
      </c>
      <c r="AC166" s="394">
        <f t="shared" si="210"/>
        <v>0</v>
      </c>
      <c r="AD166" s="396">
        <f t="shared" si="211"/>
        <v>0</v>
      </c>
      <c r="AE166" s="396">
        <f t="shared" si="212"/>
        <v>0</v>
      </c>
      <c r="AF166" s="389">
        <f t="shared" si="277"/>
        <v>0</v>
      </c>
      <c r="AG166" s="367">
        <f t="shared" si="278"/>
        <v>0</v>
      </c>
      <c r="AH166" s="367">
        <f t="shared" si="191"/>
        <v>0</v>
      </c>
      <c r="AI166" s="367">
        <f t="shared" si="279"/>
        <v>38</v>
      </c>
      <c r="AJ166" s="367">
        <f t="shared" si="280"/>
        <v>2290000</v>
      </c>
      <c r="AK166" s="372">
        <f t="shared" si="192"/>
        <v>1</v>
      </c>
      <c r="AL166" s="394">
        <f t="shared" si="213"/>
        <v>0</v>
      </c>
      <c r="AM166" s="395">
        <f t="shared" si="214"/>
        <v>0</v>
      </c>
      <c r="AN166" s="395">
        <f t="shared" si="215"/>
        <v>0</v>
      </c>
      <c r="AO166" s="394">
        <f t="shared" si="216"/>
        <v>1</v>
      </c>
      <c r="AP166" s="395">
        <f t="shared" si="217"/>
        <v>38</v>
      </c>
      <c r="AQ166" s="395">
        <f t="shared" si="218"/>
        <v>2290000</v>
      </c>
      <c r="AR166" s="394">
        <f t="shared" si="219"/>
        <v>0</v>
      </c>
      <c r="AS166" s="366">
        <f t="shared" si="220"/>
        <v>0</v>
      </c>
      <c r="AT166" s="366">
        <f t="shared" si="221"/>
        <v>0</v>
      </c>
      <c r="AU166" s="394">
        <f t="shared" si="222"/>
        <v>1</v>
      </c>
      <c r="AV166" s="395">
        <f t="shared" si="223"/>
        <v>38</v>
      </c>
      <c r="AW166" s="395">
        <f t="shared" si="224"/>
        <v>2290000</v>
      </c>
      <c r="AX166" s="394">
        <f t="shared" si="225"/>
        <v>0</v>
      </c>
      <c r="AY166" s="366">
        <f t="shared" si="226"/>
        <v>0</v>
      </c>
      <c r="AZ166" s="366">
        <f t="shared" si="227"/>
        <v>0</v>
      </c>
      <c r="BA166" s="394">
        <f t="shared" si="228"/>
        <v>0</v>
      </c>
      <c r="BB166" s="366">
        <f t="shared" si="270"/>
        <v>0</v>
      </c>
      <c r="BC166" s="366">
        <f t="shared" si="271"/>
        <v>0</v>
      </c>
      <c r="BD166" s="394">
        <f t="shared" si="269"/>
        <v>0</v>
      </c>
      <c r="BE166" s="366">
        <f t="shared" si="272"/>
        <v>0</v>
      </c>
      <c r="BF166" s="366">
        <f t="shared" si="273"/>
        <v>0</v>
      </c>
      <c r="BG166" s="394">
        <f t="shared" si="229"/>
        <v>0</v>
      </c>
      <c r="BH166" s="366">
        <f t="shared" si="274"/>
        <v>0</v>
      </c>
      <c r="BI166" s="366">
        <f t="shared" si="275"/>
        <v>0</v>
      </c>
      <c r="BJ166" s="394">
        <f t="shared" si="230"/>
        <v>0</v>
      </c>
      <c r="BK166" s="366">
        <f t="shared" si="231"/>
        <v>0</v>
      </c>
      <c r="BL166" s="366">
        <f t="shared" si="232"/>
        <v>0</v>
      </c>
      <c r="BM166" s="394">
        <f t="shared" si="233"/>
        <v>0</v>
      </c>
      <c r="BN166" s="366">
        <f t="shared" si="234"/>
        <v>0</v>
      </c>
      <c r="BO166" s="366">
        <f t="shared" si="235"/>
        <v>0</v>
      </c>
      <c r="BP166" s="394">
        <f t="shared" si="236"/>
        <v>0</v>
      </c>
      <c r="BQ166" s="366">
        <f t="shared" si="237"/>
        <v>0</v>
      </c>
      <c r="BR166" s="366">
        <f t="shared" si="238"/>
        <v>0</v>
      </c>
      <c r="BS166" s="394">
        <f t="shared" si="239"/>
        <v>1</v>
      </c>
      <c r="BT166" s="366">
        <f t="shared" si="240"/>
        <v>38</v>
      </c>
      <c r="BU166" s="366">
        <f t="shared" si="241"/>
        <v>2290000</v>
      </c>
      <c r="BV166" s="394">
        <f t="shared" si="242"/>
        <v>0</v>
      </c>
      <c r="BW166" s="366">
        <f t="shared" si="243"/>
        <v>0</v>
      </c>
      <c r="BX166" s="366">
        <f t="shared" si="244"/>
        <v>0</v>
      </c>
      <c r="BY166" s="394">
        <f t="shared" si="245"/>
        <v>0</v>
      </c>
      <c r="BZ166" s="366">
        <f t="shared" si="246"/>
        <v>0</v>
      </c>
      <c r="CA166" s="366">
        <f t="shared" si="247"/>
        <v>0</v>
      </c>
      <c r="CB166" s="394">
        <f t="shared" si="248"/>
        <v>0</v>
      </c>
      <c r="CC166" s="366">
        <f t="shared" si="249"/>
        <v>0</v>
      </c>
      <c r="CD166" s="366">
        <f t="shared" si="250"/>
        <v>0</v>
      </c>
      <c r="CE166" s="394">
        <f t="shared" si="251"/>
        <v>0</v>
      </c>
      <c r="CF166" s="366">
        <f t="shared" si="252"/>
        <v>0</v>
      </c>
      <c r="CG166" s="366">
        <f t="shared" si="253"/>
        <v>0</v>
      </c>
      <c r="CH166" s="394">
        <f t="shared" si="254"/>
        <v>0</v>
      </c>
      <c r="CI166" s="366">
        <f t="shared" si="255"/>
        <v>0</v>
      </c>
      <c r="CJ166" s="366">
        <f t="shared" si="256"/>
        <v>0</v>
      </c>
      <c r="CK166" s="394">
        <f t="shared" si="257"/>
        <v>1</v>
      </c>
      <c r="CL166" s="366">
        <f t="shared" si="258"/>
        <v>38</v>
      </c>
      <c r="CM166" s="366">
        <f t="shared" si="259"/>
        <v>2290000</v>
      </c>
      <c r="CN166" s="394">
        <f t="shared" si="260"/>
        <v>0</v>
      </c>
      <c r="CO166" s="366">
        <f t="shared" si="261"/>
        <v>0</v>
      </c>
      <c r="CP166" s="366">
        <f t="shared" si="262"/>
        <v>0</v>
      </c>
      <c r="CQ166" s="394">
        <f t="shared" si="263"/>
        <v>0</v>
      </c>
      <c r="CR166" s="366">
        <f t="shared" si="264"/>
        <v>0</v>
      </c>
      <c r="CS166" s="366">
        <f t="shared" si="265"/>
        <v>0</v>
      </c>
      <c r="CT166" s="394">
        <f t="shared" si="266"/>
        <v>0</v>
      </c>
      <c r="CU166" s="366">
        <f t="shared" si="267"/>
        <v>0</v>
      </c>
      <c r="CV166" s="366">
        <f t="shared" si="268"/>
        <v>0</v>
      </c>
      <c r="CW166" s="429"/>
      <c r="CX166" s="429"/>
      <c r="CY166" s="429"/>
      <c r="CZ166" s="429"/>
      <c r="DA166" s="429"/>
      <c r="DB166" s="429"/>
      <c r="DC166" s="429"/>
      <c r="DD166" s="429"/>
      <c r="DE166" s="429"/>
      <c r="DF166" s="429"/>
      <c r="DG166" s="429"/>
      <c r="DH166" s="429"/>
      <c r="DI166" s="429"/>
      <c r="DJ166" s="429"/>
      <c r="DK166" s="429"/>
      <c r="DL166" s="429"/>
      <c r="DM166" s="429"/>
      <c r="DN166" s="429"/>
      <c r="DO166" s="429"/>
      <c r="DP166" s="429"/>
      <c r="DQ166" s="429"/>
      <c r="DR166" s="429"/>
      <c r="DS166" s="429"/>
      <c r="DT166" s="429"/>
      <c r="DU166" s="429"/>
      <c r="DV166" s="429"/>
      <c r="DW166" s="429"/>
      <c r="DX166" s="429"/>
      <c r="DY166" s="429"/>
      <c r="DZ166" s="429"/>
      <c r="EA166" s="429"/>
      <c r="EB166" s="429"/>
      <c r="EC166" s="429"/>
      <c r="ED166" s="429"/>
      <c r="EE166" s="429"/>
      <c r="EF166" s="429"/>
      <c r="EG166" s="429"/>
      <c r="EH166" s="429"/>
      <c r="EI166" s="429"/>
      <c r="EJ166" s="429"/>
      <c r="EK166" s="429"/>
      <c r="EL166" s="429"/>
      <c r="EM166" s="429"/>
      <c r="EN166" s="429"/>
      <c r="EO166" s="429"/>
      <c r="EP166" s="429"/>
      <c r="EQ166" s="429"/>
      <c r="ER166" s="429"/>
      <c r="ES166" s="429"/>
      <c r="ET166" s="429"/>
      <c r="EU166" s="429"/>
    </row>
    <row r="167" spans="1:151" x14ac:dyDescent="0.3">
      <c r="A167" s="161">
        <v>42</v>
      </c>
      <c r="B167" s="162" t="s">
        <v>23</v>
      </c>
      <c r="C167" s="2" t="s">
        <v>196</v>
      </c>
      <c r="D167" s="2" t="s">
        <v>197</v>
      </c>
      <c r="E167" s="2" t="s">
        <v>101</v>
      </c>
      <c r="F167" s="2" t="s">
        <v>397</v>
      </c>
      <c r="G167" s="174" t="s">
        <v>94</v>
      </c>
      <c r="H167" s="118"/>
      <c r="I167" s="117" t="s">
        <v>62</v>
      </c>
      <c r="J167" s="182" t="s">
        <v>84</v>
      </c>
      <c r="K167" s="173">
        <v>1</v>
      </c>
      <c r="L167" s="410" t="s">
        <v>375</v>
      </c>
      <c r="M167" s="2" t="s">
        <v>392</v>
      </c>
      <c r="N167" s="100">
        <v>201.7</v>
      </c>
      <c r="O167" s="99">
        <v>60000</v>
      </c>
      <c r="P167" s="363">
        <v>12102000</v>
      </c>
      <c r="Q167" s="394">
        <f t="shared" si="198"/>
        <v>1</v>
      </c>
      <c r="R167" s="395">
        <f t="shared" si="199"/>
        <v>201.7</v>
      </c>
      <c r="S167" s="395">
        <f t="shared" si="200"/>
        <v>12102000</v>
      </c>
      <c r="T167" s="394">
        <f t="shared" si="201"/>
        <v>0</v>
      </c>
      <c r="U167" s="395">
        <f t="shared" si="202"/>
        <v>0</v>
      </c>
      <c r="V167" s="395">
        <f t="shared" si="203"/>
        <v>0</v>
      </c>
      <c r="W167" s="394">
        <f t="shared" si="204"/>
        <v>0</v>
      </c>
      <c r="X167" s="396">
        <f t="shared" si="205"/>
        <v>0</v>
      </c>
      <c r="Y167" s="396">
        <f t="shared" si="206"/>
        <v>0</v>
      </c>
      <c r="Z167" s="394">
        <f t="shared" si="207"/>
        <v>0</v>
      </c>
      <c r="AA167" s="396">
        <f t="shared" si="208"/>
        <v>0</v>
      </c>
      <c r="AB167" s="396">
        <f t="shared" si="209"/>
        <v>0</v>
      </c>
      <c r="AC167" s="394">
        <f t="shared" si="210"/>
        <v>0</v>
      </c>
      <c r="AD167" s="396">
        <f t="shared" si="211"/>
        <v>0</v>
      </c>
      <c r="AE167" s="396">
        <f t="shared" si="212"/>
        <v>0</v>
      </c>
      <c r="AF167" s="389">
        <f t="shared" si="277"/>
        <v>0</v>
      </c>
      <c r="AG167" s="367">
        <f t="shared" si="278"/>
        <v>0</v>
      </c>
      <c r="AH167" s="367">
        <f t="shared" si="191"/>
        <v>0</v>
      </c>
      <c r="AI167" s="367">
        <f t="shared" si="279"/>
        <v>201.7</v>
      </c>
      <c r="AJ167" s="367">
        <f t="shared" si="280"/>
        <v>12102000</v>
      </c>
      <c r="AK167" s="372">
        <f t="shared" si="192"/>
        <v>1</v>
      </c>
      <c r="AL167" s="394">
        <f t="shared" si="213"/>
        <v>0</v>
      </c>
      <c r="AM167" s="395">
        <f t="shared" si="214"/>
        <v>0</v>
      </c>
      <c r="AN167" s="395">
        <f t="shared" si="215"/>
        <v>0</v>
      </c>
      <c r="AO167" s="394">
        <f t="shared" si="216"/>
        <v>1</v>
      </c>
      <c r="AP167" s="395">
        <f t="shared" si="217"/>
        <v>201.7</v>
      </c>
      <c r="AQ167" s="395">
        <f t="shared" si="218"/>
        <v>12102000</v>
      </c>
      <c r="AR167" s="394">
        <f t="shared" si="219"/>
        <v>0</v>
      </c>
      <c r="AS167" s="366">
        <f t="shared" si="220"/>
        <v>0</v>
      </c>
      <c r="AT167" s="366">
        <f t="shared" si="221"/>
        <v>0</v>
      </c>
      <c r="AU167" s="394">
        <f t="shared" si="222"/>
        <v>0</v>
      </c>
      <c r="AV167" s="395">
        <f t="shared" si="223"/>
        <v>0</v>
      </c>
      <c r="AW167" s="395">
        <f t="shared" si="224"/>
        <v>0</v>
      </c>
      <c r="AX167" s="394">
        <f t="shared" si="225"/>
        <v>1</v>
      </c>
      <c r="AY167" s="366">
        <f t="shared" si="226"/>
        <v>201.7</v>
      </c>
      <c r="AZ167" s="366">
        <f t="shared" si="227"/>
        <v>12102000</v>
      </c>
      <c r="BA167" s="394">
        <f t="shared" si="228"/>
        <v>0</v>
      </c>
      <c r="BB167" s="366">
        <f t="shared" si="270"/>
        <v>0</v>
      </c>
      <c r="BC167" s="366">
        <f t="shared" si="271"/>
        <v>0</v>
      </c>
      <c r="BD167" s="394">
        <f t="shared" si="269"/>
        <v>1</v>
      </c>
      <c r="BE167" s="366">
        <f t="shared" si="272"/>
        <v>201.7</v>
      </c>
      <c r="BF167" s="366">
        <f t="shared" si="273"/>
        <v>12102000</v>
      </c>
      <c r="BG167" s="394">
        <f t="shared" si="229"/>
        <v>0</v>
      </c>
      <c r="BH167" s="366">
        <f t="shared" si="274"/>
        <v>0</v>
      </c>
      <c r="BI167" s="366">
        <f t="shared" si="275"/>
        <v>0</v>
      </c>
      <c r="BJ167" s="394">
        <f t="shared" si="230"/>
        <v>0</v>
      </c>
      <c r="BK167" s="366">
        <f t="shared" si="231"/>
        <v>0</v>
      </c>
      <c r="BL167" s="366">
        <f t="shared" si="232"/>
        <v>0</v>
      </c>
      <c r="BM167" s="394">
        <f t="shared" si="233"/>
        <v>0</v>
      </c>
      <c r="BN167" s="366">
        <f t="shared" si="234"/>
        <v>0</v>
      </c>
      <c r="BO167" s="366">
        <f t="shared" si="235"/>
        <v>0</v>
      </c>
      <c r="BP167" s="394">
        <f t="shared" si="236"/>
        <v>0</v>
      </c>
      <c r="BQ167" s="366">
        <f t="shared" si="237"/>
        <v>0</v>
      </c>
      <c r="BR167" s="366">
        <f t="shared" si="238"/>
        <v>0</v>
      </c>
      <c r="BS167" s="394">
        <f t="shared" si="239"/>
        <v>0</v>
      </c>
      <c r="BT167" s="366">
        <f t="shared" si="240"/>
        <v>0</v>
      </c>
      <c r="BU167" s="366">
        <f t="shared" si="241"/>
        <v>0</v>
      </c>
      <c r="BV167" s="394">
        <f t="shared" si="242"/>
        <v>0</v>
      </c>
      <c r="BW167" s="366">
        <f t="shared" si="243"/>
        <v>0</v>
      </c>
      <c r="BX167" s="366">
        <f t="shared" si="244"/>
        <v>0</v>
      </c>
      <c r="BY167" s="394">
        <f t="shared" si="245"/>
        <v>0</v>
      </c>
      <c r="BZ167" s="366">
        <f t="shared" si="246"/>
        <v>0</v>
      </c>
      <c r="CA167" s="366">
        <f t="shared" si="247"/>
        <v>0</v>
      </c>
      <c r="CB167" s="394">
        <f t="shared" si="248"/>
        <v>0</v>
      </c>
      <c r="CC167" s="366">
        <f t="shared" si="249"/>
        <v>0</v>
      </c>
      <c r="CD167" s="366">
        <f t="shared" si="250"/>
        <v>0</v>
      </c>
      <c r="CE167" s="394">
        <f t="shared" si="251"/>
        <v>1</v>
      </c>
      <c r="CF167" s="366">
        <f t="shared" si="252"/>
        <v>201.7</v>
      </c>
      <c r="CG167" s="366">
        <f t="shared" si="253"/>
        <v>12102000</v>
      </c>
      <c r="CH167" s="394">
        <f t="shared" si="254"/>
        <v>0</v>
      </c>
      <c r="CI167" s="366">
        <f t="shared" si="255"/>
        <v>0</v>
      </c>
      <c r="CJ167" s="366">
        <f t="shared" si="256"/>
        <v>0</v>
      </c>
      <c r="CK167" s="394">
        <f t="shared" si="257"/>
        <v>0</v>
      </c>
      <c r="CL167" s="366">
        <f t="shared" si="258"/>
        <v>0</v>
      </c>
      <c r="CM167" s="366">
        <f t="shared" si="259"/>
        <v>0</v>
      </c>
      <c r="CN167" s="394">
        <f t="shared" si="260"/>
        <v>0</v>
      </c>
      <c r="CO167" s="366">
        <f t="shared" si="261"/>
        <v>0</v>
      </c>
      <c r="CP167" s="366">
        <f t="shared" si="262"/>
        <v>0</v>
      </c>
      <c r="CQ167" s="394">
        <f t="shared" si="263"/>
        <v>0</v>
      </c>
      <c r="CR167" s="366">
        <f t="shared" si="264"/>
        <v>0</v>
      </c>
      <c r="CS167" s="366">
        <f t="shared" si="265"/>
        <v>0</v>
      </c>
      <c r="CT167" s="394">
        <f t="shared" si="266"/>
        <v>0</v>
      </c>
      <c r="CU167" s="366">
        <f t="shared" si="267"/>
        <v>0</v>
      </c>
      <c r="CV167" s="366">
        <f t="shared" si="268"/>
        <v>0</v>
      </c>
      <c r="CW167" s="429"/>
      <c r="CX167" s="429"/>
      <c r="CY167" s="429"/>
      <c r="CZ167" s="429"/>
      <c r="DA167" s="429"/>
      <c r="DB167" s="429"/>
      <c r="DC167" s="429"/>
      <c r="DD167" s="429"/>
      <c r="DE167" s="429"/>
      <c r="DF167" s="429"/>
      <c r="DG167" s="429"/>
      <c r="DH167" s="429"/>
      <c r="DI167" s="429"/>
      <c r="DJ167" s="429"/>
      <c r="DK167" s="429"/>
      <c r="DL167" s="429"/>
      <c r="DM167" s="429"/>
      <c r="DN167" s="429"/>
      <c r="DO167" s="429"/>
      <c r="DP167" s="429"/>
      <c r="DQ167" s="429"/>
      <c r="DR167" s="429"/>
      <c r="DS167" s="429"/>
      <c r="DT167" s="429"/>
      <c r="DU167" s="429"/>
      <c r="DV167" s="429"/>
      <c r="DW167" s="429"/>
      <c r="DX167" s="429"/>
      <c r="DY167" s="429"/>
      <c r="DZ167" s="429"/>
      <c r="EA167" s="429"/>
      <c r="EB167" s="429"/>
      <c r="EC167" s="429"/>
      <c r="ED167" s="429"/>
      <c r="EE167" s="429"/>
      <c r="EF167" s="429"/>
      <c r="EG167" s="429"/>
      <c r="EH167" s="429"/>
      <c r="EI167" s="429"/>
      <c r="EJ167" s="429"/>
      <c r="EK167" s="429"/>
      <c r="EL167" s="429"/>
      <c r="EM167" s="429"/>
      <c r="EN167" s="429"/>
      <c r="EO167" s="429"/>
      <c r="EP167" s="429"/>
      <c r="EQ167" s="429"/>
      <c r="ER167" s="429"/>
      <c r="ES167" s="429"/>
      <c r="ET167" s="429"/>
      <c r="EU167" s="429"/>
    </row>
    <row r="168" spans="1:151" x14ac:dyDescent="0.3">
      <c r="A168" s="161">
        <v>43</v>
      </c>
      <c r="B168" s="162" t="s">
        <v>23</v>
      </c>
      <c r="C168" s="2" t="s">
        <v>196</v>
      </c>
      <c r="D168" s="2" t="s">
        <v>197</v>
      </c>
      <c r="E168" s="2" t="s">
        <v>101</v>
      </c>
      <c r="F168" s="2" t="s">
        <v>397</v>
      </c>
      <c r="G168" s="174" t="s">
        <v>94</v>
      </c>
      <c r="H168" s="118"/>
      <c r="I168" s="117" t="s">
        <v>62</v>
      </c>
      <c r="J168" s="182" t="s">
        <v>84</v>
      </c>
      <c r="K168" s="174" t="s">
        <v>24</v>
      </c>
      <c r="L168" s="410" t="s">
        <v>376</v>
      </c>
      <c r="M168" s="2" t="s">
        <v>392</v>
      </c>
      <c r="N168" s="100">
        <v>79.2</v>
      </c>
      <c r="O168" s="99">
        <v>55000</v>
      </c>
      <c r="P168" s="363">
        <v>4356000</v>
      </c>
      <c r="Q168" s="394">
        <f t="shared" si="198"/>
        <v>1</v>
      </c>
      <c r="R168" s="395">
        <f t="shared" si="199"/>
        <v>79.2</v>
      </c>
      <c r="S168" s="395">
        <f t="shared" si="200"/>
        <v>4356000</v>
      </c>
      <c r="T168" s="394">
        <f t="shared" si="201"/>
        <v>0</v>
      </c>
      <c r="U168" s="395">
        <f t="shared" si="202"/>
        <v>0</v>
      </c>
      <c r="V168" s="395">
        <f t="shared" si="203"/>
        <v>0</v>
      </c>
      <c r="W168" s="394">
        <f t="shared" si="204"/>
        <v>0</v>
      </c>
      <c r="X168" s="396">
        <f t="shared" si="205"/>
        <v>0</v>
      </c>
      <c r="Y168" s="396">
        <f t="shared" si="206"/>
        <v>0</v>
      </c>
      <c r="Z168" s="394">
        <f t="shared" si="207"/>
        <v>0</v>
      </c>
      <c r="AA168" s="396">
        <f t="shared" si="208"/>
        <v>0</v>
      </c>
      <c r="AB168" s="396">
        <f t="shared" si="209"/>
        <v>0</v>
      </c>
      <c r="AC168" s="394">
        <f t="shared" si="210"/>
        <v>0</v>
      </c>
      <c r="AD168" s="396">
        <f t="shared" si="211"/>
        <v>0</v>
      </c>
      <c r="AE168" s="396">
        <f t="shared" si="212"/>
        <v>0</v>
      </c>
      <c r="AF168" s="389">
        <f t="shared" si="277"/>
        <v>0</v>
      </c>
      <c r="AG168" s="367">
        <f t="shared" si="278"/>
        <v>0</v>
      </c>
      <c r="AH168" s="367">
        <f t="shared" si="191"/>
        <v>0</v>
      </c>
      <c r="AI168" s="367">
        <f t="shared" si="279"/>
        <v>79.2</v>
      </c>
      <c r="AJ168" s="367">
        <f t="shared" si="280"/>
        <v>4356000</v>
      </c>
      <c r="AK168" s="372">
        <f t="shared" si="192"/>
        <v>1</v>
      </c>
      <c r="AL168" s="394">
        <f t="shared" si="213"/>
        <v>0</v>
      </c>
      <c r="AM168" s="395">
        <f t="shared" si="214"/>
        <v>0</v>
      </c>
      <c r="AN168" s="395">
        <f t="shared" si="215"/>
        <v>0</v>
      </c>
      <c r="AO168" s="394">
        <f t="shared" si="216"/>
        <v>0</v>
      </c>
      <c r="AP168" s="395">
        <f t="shared" si="217"/>
        <v>0</v>
      </c>
      <c r="AQ168" s="395">
        <f t="shared" si="218"/>
        <v>0</v>
      </c>
      <c r="AR168" s="394">
        <f t="shared" si="219"/>
        <v>1</v>
      </c>
      <c r="AS168" s="366">
        <f t="shared" si="220"/>
        <v>79.2</v>
      </c>
      <c r="AT168" s="366">
        <f t="shared" si="221"/>
        <v>4356000</v>
      </c>
      <c r="AU168" s="394">
        <f t="shared" si="222"/>
        <v>0</v>
      </c>
      <c r="AV168" s="395">
        <f t="shared" si="223"/>
        <v>0</v>
      </c>
      <c r="AW168" s="395">
        <f t="shared" si="224"/>
        <v>0</v>
      </c>
      <c r="AX168" s="394">
        <f t="shared" si="225"/>
        <v>1</v>
      </c>
      <c r="AY168" s="366">
        <f t="shared" si="226"/>
        <v>79.2</v>
      </c>
      <c r="AZ168" s="366">
        <f t="shared" si="227"/>
        <v>4356000</v>
      </c>
      <c r="BA168" s="394">
        <f t="shared" si="228"/>
        <v>0</v>
      </c>
      <c r="BB168" s="366">
        <f t="shared" si="270"/>
        <v>0</v>
      </c>
      <c r="BC168" s="366">
        <f t="shared" si="271"/>
        <v>0</v>
      </c>
      <c r="BD168" s="394">
        <f t="shared" si="269"/>
        <v>1</v>
      </c>
      <c r="BE168" s="366">
        <f t="shared" si="272"/>
        <v>79.2</v>
      </c>
      <c r="BF168" s="366">
        <f t="shared" si="273"/>
        <v>4356000</v>
      </c>
      <c r="BG168" s="394">
        <f t="shared" si="229"/>
        <v>0</v>
      </c>
      <c r="BH168" s="366">
        <f t="shared" si="274"/>
        <v>0</v>
      </c>
      <c r="BI168" s="366">
        <f t="shared" si="275"/>
        <v>0</v>
      </c>
      <c r="BJ168" s="394">
        <f t="shared" si="230"/>
        <v>0</v>
      </c>
      <c r="BK168" s="366">
        <f t="shared" si="231"/>
        <v>0</v>
      </c>
      <c r="BL168" s="366">
        <f t="shared" si="232"/>
        <v>0</v>
      </c>
      <c r="BM168" s="394">
        <f t="shared" si="233"/>
        <v>0</v>
      </c>
      <c r="BN168" s="366">
        <f t="shared" si="234"/>
        <v>0</v>
      </c>
      <c r="BO168" s="366">
        <f t="shared" si="235"/>
        <v>0</v>
      </c>
      <c r="BP168" s="394">
        <f t="shared" si="236"/>
        <v>0</v>
      </c>
      <c r="BQ168" s="366">
        <f t="shared" si="237"/>
        <v>0</v>
      </c>
      <c r="BR168" s="366">
        <f t="shared" si="238"/>
        <v>0</v>
      </c>
      <c r="BS168" s="394">
        <f t="shared" si="239"/>
        <v>0</v>
      </c>
      <c r="BT168" s="366">
        <f t="shared" si="240"/>
        <v>0</v>
      </c>
      <c r="BU168" s="366">
        <f t="shared" si="241"/>
        <v>0</v>
      </c>
      <c r="BV168" s="394">
        <f t="shared" si="242"/>
        <v>0</v>
      </c>
      <c r="BW168" s="366">
        <f t="shared" si="243"/>
        <v>0</v>
      </c>
      <c r="BX168" s="366">
        <f t="shared" si="244"/>
        <v>0</v>
      </c>
      <c r="BY168" s="394">
        <f t="shared" si="245"/>
        <v>0</v>
      </c>
      <c r="BZ168" s="366">
        <f t="shared" si="246"/>
        <v>0</v>
      </c>
      <c r="CA168" s="366">
        <f t="shared" si="247"/>
        <v>0</v>
      </c>
      <c r="CB168" s="394">
        <f t="shared" si="248"/>
        <v>0</v>
      </c>
      <c r="CC168" s="366">
        <f t="shared" si="249"/>
        <v>0</v>
      </c>
      <c r="CD168" s="366">
        <f t="shared" si="250"/>
        <v>0</v>
      </c>
      <c r="CE168" s="394">
        <f t="shared" si="251"/>
        <v>1</v>
      </c>
      <c r="CF168" s="366">
        <f t="shared" si="252"/>
        <v>79.2</v>
      </c>
      <c r="CG168" s="366">
        <f t="shared" si="253"/>
        <v>4356000</v>
      </c>
      <c r="CH168" s="394">
        <f t="shared" si="254"/>
        <v>0</v>
      </c>
      <c r="CI168" s="366">
        <f t="shared" si="255"/>
        <v>0</v>
      </c>
      <c r="CJ168" s="366">
        <f t="shared" si="256"/>
        <v>0</v>
      </c>
      <c r="CK168" s="394">
        <f t="shared" si="257"/>
        <v>0</v>
      </c>
      <c r="CL168" s="366">
        <f t="shared" si="258"/>
        <v>0</v>
      </c>
      <c r="CM168" s="366">
        <f t="shared" si="259"/>
        <v>0</v>
      </c>
      <c r="CN168" s="394">
        <f t="shared" si="260"/>
        <v>0</v>
      </c>
      <c r="CO168" s="366">
        <f t="shared" si="261"/>
        <v>0</v>
      </c>
      <c r="CP168" s="366">
        <f t="shared" si="262"/>
        <v>0</v>
      </c>
      <c r="CQ168" s="394">
        <f t="shared" si="263"/>
        <v>0</v>
      </c>
      <c r="CR168" s="366">
        <f t="shared" si="264"/>
        <v>0</v>
      </c>
      <c r="CS168" s="366">
        <f t="shared" si="265"/>
        <v>0</v>
      </c>
      <c r="CT168" s="394">
        <f t="shared" si="266"/>
        <v>0</v>
      </c>
      <c r="CU168" s="366">
        <f t="shared" si="267"/>
        <v>0</v>
      </c>
      <c r="CV168" s="366">
        <f t="shared" si="268"/>
        <v>0</v>
      </c>
      <c r="CW168" s="429"/>
      <c r="CX168" s="429"/>
      <c r="CY168" s="429"/>
      <c r="CZ168" s="429"/>
      <c r="DA168" s="429"/>
      <c r="DB168" s="429"/>
      <c r="DC168" s="429"/>
      <c r="DD168" s="429"/>
      <c r="DE168" s="429"/>
      <c r="DF168" s="429"/>
      <c r="DG168" s="429"/>
      <c r="DH168" s="429"/>
      <c r="DI168" s="429"/>
      <c r="DJ168" s="429"/>
      <c r="DK168" s="429"/>
      <c r="DL168" s="429"/>
      <c r="DM168" s="429"/>
      <c r="DN168" s="429"/>
      <c r="DO168" s="429"/>
      <c r="DP168" s="429"/>
      <c r="DQ168" s="429"/>
      <c r="DR168" s="429"/>
      <c r="DS168" s="429"/>
      <c r="DT168" s="429"/>
      <c r="DU168" s="429"/>
      <c r="DV168" s="429"/>
      <c r="DW168" s="429"/>
      <c r="DX168" s="429"/>
      <c r="DY168" s="429"/>
      <c r="DZ168" s="429"/>
      <c r="EA168" s="429"/>
      <c r="EB168" s="429"/>
      <c r="EC168" s="429"/>
      <c r="ED168" s="429"/>
      <c r="EE168" s="429"/>
      <c r="EF168" s="429"/>
      <c r="EG168" s="429"/>
      <c r="EH168" s="429"/>
      <c r="EI168" s="429"/>
      <c r="EJ168" s="429"/>
      <c r="EK168" s="429"/>
      <c r="EL168" s="429"/>
      <c r="EM168" s="429"/>
      <c r="EN168" s="429"/>
      <c r="EO168" s="429"/>
      <c r="EP168" s="429"/>
      <c r="EQ168" s="429"/>
      <c r="ER168" s="429"/>
      <c r="ES168" s="429"/>
      <c r="ET168" s="429"/>
      <c r="EU168" s="429"/>
    </row>
    <row r="169" spans="1:151" x14ac:dyDescent="0.3">
      <c r="A169" s="161">
        <v>44</v>
      </c>
      <c r="B169" s="162" t="s">
        <v>23</v>
      </c>
      <c r="C169" s="2" t="s">
        <v>196</v>
      </c>
      <c r="D169" s="2" t="s">
        <v>197</v>
      </c>
      <c r="E169" s="2" t="s">
        <v>101</v>
      </c>
      <c r="F169" s="2" t="s">
        <v>397</v>
      </c>
      <c r="G169" s="174" t="s">
        <v>94</v>
      </c>
      <c r="H169" s="118"/>
      <c r="I169" s="117" t="s">
        <v>62</v>
      </c>
      <c r="J169" s="182" t="s">
        <v>84</v>
      </c>
      <c r="K169" s="174" t="s">
        <v>25</v>
      </c>
      <c r="L169" s="410" t="s">
        <v>376</v>
      </c>
      <c r="M169" s="2" t="s">
        <v>392</v>
      </c>
      <c r="N169" s="100">
        <v>63.1</v>
      </c>
      <c r="O169" s="99">
        <v>55000</v>
      </c>
      <c r="P169" s="363">
        <v>3470500</v>
      </c>
      <c r="Q169" s="394">
        <f t="shared" si="198"/>
        <v>1</v>
      </c>
      <c r="R169" s="395">
        <f t="shared" si="199"/>
        <v>63.1</v>
      </c>
      <c r="S169" s="395">
        <f t="shared" si="200"/>
        <v>3470500</v>
      </c>
      <c r="T169" s="394">
        <f t="shared" si="201"/>
        <v>0</v>
      </c>
      <c r="U169" s="395">
        <f t="shared" si="202"/>
        <v>0</v>
      </c>
      <c r="V169" s="395">
        <f t="shared" si="203"/>
        <v>0</v>
      </c>
      <c r="W169" s="394">
        <f t="shared" si="204"/>
        <v>0</v>
      </c>
      <c r="X169" s="396">
        <f t="shared" si="205"/>
        <v>0</v>
      </c>
      <c r="Y169" s="396">
        <f t="shared" si="206"/>
        <v>0</v>
      </c>
      <c r="Z169" s="394">
        <f t="shared" si="207"/>
        <v>0</v>
      </c>
      <c r="AA169" s="396">
        <f t="shared" si="208"/>
        <v>0</v>
      </c>
      <c r="AB169" s="396">
        <f t="shared" si="209"/>
        <v>0</v>
      </c>
      <c r="AC169" s="394">
        <f t="shared" si="210"/>
        <v>0</v>
      </c>
      <c r="AD169" s="396">
        <f t="shared" si="211"/>
        <v>0</v>
      </c>
      <c r="AE169" s="396">
        <f t="shared" si="212"/>
        <v>0</v>
      </c>
      <c r="AF169" s="389">
        <f t="shared" si="277"/>
        <v>0</v>
      </c>
      <c r="AG169" s="367">
        <f t="shared" si="278"/>
        <v>0</v>
      </c>
      <c r="AH169" s="367">
        <f t="shared" si="191"/>
        <v>0</v>
      </c>
      <c r="AI169" s="367">
        <f t="shared" si="279"/>
        <v>63.1</v>
      </c>
      <c r="AJ169" s="367">
        <f t="shared" si="280"/>
        <v>3470500</v>
      </c>
      <c r="AK169" s="372">
        <f t="shared" si="192"/>
        <v>1</v>
      </c>
      <c r="AL169" s="394">
        <f t="shared" si="213"/>
        <v>0</v>
      </c>
      <c r="AM169" s="395">
        <f t="shared" si="214"/>
        <v>0</v>
      </c>
      <c r="AN169" s="395">
        <f t="shared" si="215"/>
        <v>0</v>
      </c>
      <c r="AO169" s="394">
        <f t="shared" si="216"/>
        <v>0</v>
      </c>
      <c r="AP169" s="395">
        <f t="shared" si="217"/>
        <v>0</v>
      </c>
      <c r="AQ169" s="395">
        <f t="shared" si="218"/>
        <v>0</v>
      </c>
      <c r="AR169" s="394">
        <f t="shared" si="219"/>
        <v>1</v>
      </c>
      <c r="AS169" s="366">
        <f t="shared" si="220"/>
        <v>63.1</v>
      </c>
      <c r="AT169" s="366">
        <f t="shared" si="221"/>
        <v>3470500</v>
      </c>
      <c r="AU169" s="394">
        <f t="shared" si="222"/>
        <v>0</v>
      </c>
      <c r="AV169" s="395">
        <f t="shared" si="223"/>
        <v>0</v>
      </c>
      <c r="AW169" s="395">
        <f t="shared" si="224"/>
        <v>0</v>
      </c>
      <c r="AX169" s="394">
        <f t="shared" si="225"/>
        <v>1</v>
      </c>
      <c r="AY169" s="366">
        <f t="shared" si="226"/>
        <v>63.1</v>
      </c>
      <c r="AZ169" s="366">
        <f t="shared" si="227"/>
        <v>3470500</v>
      </c>
      <c r="BA169" s="394">
        <f t="shared" si="228"/>
        <v>0</v>
      </c>
      <c r="BB169" s="366">
        <f t="shared" si="270"/>
        <v>0</v>
      </c>
      <c r="BC169" s="366">
        <f t="shared" si="271"/>
        <v>0</v>
      </c>
      <c r="BD169" s="394">
        <f t="shared" si="269"/>
        <v>1</v>
      </c>
      <c r="BE169" s="366">
        <f t="shared" si="272"/>
        <v>63.1</v>
      </c>
      <c r="BF169" s="366">
        <f t="shared" si="273"/>
        <v>3470500</v>
      </c>
      <c r="BG169" s="394">
        <f t="shared" si="229"/>
        <v>0</v>
      </c>
      <c r="BH169" s="366">
        <f t="shared" si="274"/>
        <v>0</v>
      </c>
      <c r="BI169" s="366">
        <f t="shared" si="275"/>
        <v>0</v>
      </c>
      <c r="BJ169" s="394">
        <f t="shared" si="230"/>
        <v>0</v>
      </c>
      <c r="BK169" s="366">
        <f t="shared" si="231"/>
        <v>0</v>
      </c>
      <c r="BL169" s="366">
        <f t="shared" si="232"/>
        <v>0</v>
      </c>
      <c r="BM169" s="394">
        <f t="shared" si="233"/>
        <v>0</v>
      </c>
      <c r="BN169" s="366">
        <f t="shared" si="234"/>
        <v>0</v>
      </c>
      <c r="BO169" s="366">
        <f t="shared" si="235"/>
        <v>0</v>
      </c>
      <c r="BP169" s="394">
        <f t="shared" si="236"/>
        <v>0</v>
      </c>
      <c r="BQ169" s="366">
        <f t="shared" si="237"/>
        <v>0</v>
      </c>
      <c r="BR169" s="366">
        <f t="shared" si="238"/>
        <v>0</v>
      </c>
      <c r="BS169" s="394">
        <f t="shared" si="239"/>
        <v>0</v>
      </c>
      <c r="BT169" s="366">
        <f t="shared" si="240"/>
        <v>0</v>
      </c>
      <c r="BU169" s="366">
        <f t="shared" si="241"/>
        <v>0</v>
      </c>
      <c r="BV169" s="394">
        <f t="shared" si="242"/>
        <v>0</v>
      </c>
      <c r="BW169" s="366">
        <f t="shared" si="243"/>
        <v>0</v>
      </c>
      <c r="BX169" s="366">
        <f t="shared" si="244"/>
        <v>0</v>
      </c>
      <c r="BY169" s="394">
        <f t="shared" si="245"/>
        <v>0</v>
      </c>
      <c r="BZ169" s="366">
        <f t="shared" si="246"/>
        <v>0</v>
      </c>
      <c r="CA169" s="366">
        <f t="shared" si="247"/>
        <v>0</v>
      </c>
      <c r="CB169" s="394">
        <f t="shared" si="248"/>
        <v>0</v>
      </c>
      <c r="CC169" s="366">
        <f t="shared" si="249"/>
        <v>0</v>
      </c>
      <c r="CD169" s="366">
        <f t="shared" si="250"/>
        <v>0</v>
      </c>
      <c r="CE169" s="394">
        <f t="shared" si="251"/>
        <v>1</v>
      </c>
      <c r="CF169" s="366">
        <f t="shared" si="252"/>
        <v>63.1</v>
      </c>
      <c r="CG169" s="366">
        <f t="shared" si="253"/>
        <v>3470500</v>
      </c>
      <c r="CH169" s="394">
        <f t="shared" si="254"/>
        <v>0</v>
      </c>
      <c r="CI169" s="366">
        <f t="shared" si="255"/>
        <v>0</v>
      </c>
      <c r="CJ169" s="366">
        <f t="shared" si="256"/>
        <v>0</v>
      </c>
      <c r="CK169" s="394">
        <f t="shared" si="257"/>
        <v>0</v>
      </c>
      <c r="CL169" s="366">
        <f t="shared" si="258"/>
        <v>0</v>
      </c>
      <c r="CM169" s="366">
        <f t="shared" si="259"/>
        <v>0</v>
      </c>
      <c r="CN169" s="394">
        <f t="shared" si="260"/>
        <v>0</v>
      </c>
      <c r="CO169" s="366">
        <f t="shared" si="261"/>
        <v>0</v>
      </c>
      <c r="CP169" s="366">
        <f t="shared" si="262"/>
        <v>0</v>
      </c>
      <c r="CQ169" s="394">
        <f t="shared" si="263"/>
        <v>0</v>
      </c>
      <c r="CR169" s="366">
        <f t="shared" si="264"/>
        <v>0</v>
      </c>
      <c r="CS169" s="366">
        <f t="shared" si="265"/>
        <v>0</v>
      </c>
      <c r="CT169" s="394">
        <f t="shared" si="266"/>
        <v>0</v>
      </c>
      <c r="CU169" s="366">
        <f t="shared" si="267"/>
        <v>0</v>
      </c>
      <c r="CV169" s="366">
        <f t="shared" si="268"/>
        <v>0</v>
      </c>
      <c r="CW169" s="429"/>
      <c r="CX169" s="429"/>
      <c r="CY169" s="429"/>
      <c r="CZ169" s="429"/>
      <c r="DA169" s="429"/>
      <c r="DB169" s="429"/>
      <c r="DC169" s="429"/>
      <c r="DD169" s="429"/>
      <c r="DE169" s="429"/>
      <c r="DF169" s="429"/>
      <c r="DG169" s="429"/>
      <c r="DH169" s="429"/>
      <c r="DI169" s="429"/>
      <c r="DJ169" s="429"/>
      <c r="DK169" s="429"/>
      <c r="DL169" s="429"/>
      <c r="DM169" s="429"/>
      <c r="DN169" s="429"/>
      <c r="DO169" s="429"/>
      <c r="DP169" s="429"/>
      <c r="DQ169" s="429"/>
      <c r="DR169" s="429"/>
      <c r="DS169" s="429"/>
      <c r="DT169" s="429"/>
      <c r="DU169" s="429"/>
      <c r="DV169" s="429"/>
      <c r="DW169" s="429"/>
      <c r="DX169" s="429"/>
      <c r="DY169" s="429"/>
      <c r="DZ169" s="429"/>
      <c r="EA169" s="429"/>
      <c r="EB169" s="429"/>
      <c r="EC169" s="429"/>
      <c r="ED169" s="429"/>
      <c r="EE169" s="429"/>
      <c r="EF169" s="429"/>
      <c r="EG169" s="429"/>
      <c r="EH169" s="429"/>
      <c r="EI169" s="429"/>
      <c r="EJ169" s="429"/>
      <c r="EK169" s="429"/>
      <c r="EL169" s="429"/>
      <c r="EM169" s="429"/>
      <c r="EN169" s="429"/>
      <c r="EO169" s="429"/>
      <c r="EP169" s="429"/>
      <c r="EQ169" s="429"/>
      <c r="ER169" s="429"/>
      <c r="ES169" s="429"/>
      <c r="ET169" s="429"/>
      <c r="EU169" s="429"/>
    </row>
    <row r="170" spans="1:151" x14ac:dyDescent="0.3">
      <c r="A170" s="161">
        <v>45</v>
      </c>
      <c r="B170" s="162" t="s">
        <v>23</v>
      </c>
      <c r="C170" s="2" t="s">
        <v>196</v>
      </c>
      <c r="D170" s="2" t="s">
        <v>197</v>
      </c>
      <c r="E170" s="2" t="s">
        <v>101</v>
      </c>
      <c r="F170" s="2" t="s">
        <v>397</v>
      </c>
      <c r="G170" s="174" t="s">
        <v>94</v>
      </c>
      <c r="H170" s="118"/>
      <c r="I170" s="117" t="s">
        <v>62</v>
      </c>
      <c r="J170" s="182" t="s">
        <v>84</v>
      </c>
      <c r="K170" s="174" t="s">
        <v>26</v>
      </c>
      <c r="L170" s="410" t="s">
        <v>376</v>
      </c>
      <c r="M170" s="2" t="s">
        <v>392</v>
      </c>
      <c r="N170" s="100">
        <v>66</v>
      </c>
      <c r="O170" s="99">
        <v>55000</v>
      </c>
      <c r="P170" s="363">
        <v>3630000</v>
      </c>
      <c r="Q170" s="394">
        <f t="shared" si="198"/>
        <v>1</v>
      </c>
      <c r="R170" s="395">
        <f t="shared" si="199"/>
        <v>66</v>
      </c>
      <c r="S170" s="395">
        <f t="shared" si="200"/>
        <v>3630000</v>
      </c>
      <c r="T170" s="394">
        <f t="shared" si="201"/>
        <v>0</v>
      </c>
      <c r="U170" s="395">
        <f t="shared" si="202"/>
        <v>0</v>
      </c>
      <c r="V170" s="395">
        <f t="shared" si="203"/>
        <v>0</v>
      </c>
      <c r="W170" s="394">
        <f t="shared" si="204"/>
        <v>0</v>
      </c>
      <c r="X170" s="396">
        <f t="shared" si="205"/>
        <v>0</v>
      </c>
      <c r="Y170" s="396">
        <f t="shared" si="206"/>
        <v>0</v>
      </c>
      <c r="Z170" s="394">
        <f t="shared" si="207"/>
        <v>0</v>
      </c>
      <c r="AA170" s="396">
        <f t="shared" si="208"/>
        <v>0</v>
      </c>
      <c r="AB170" s="396">
        <f t="shared" si="209"/>
        <v>0</v>
      </c>
      <c r="AC170" s="394">
        <f t="shared" si="210"/>
        <v>0</v>
      </c>
      <c r="AD170" s="396">
        <f t="shared" si="211"/>
        <v>0</v>
      </c>
      <c r="AE170" s="396">
        <f t="shared" si="212"/>
        <v>0</v>
      </c>
      <c r="AF170" s="389">
        <f t="shared" si="277"/>
        <v>0</v>
      </c>
      <c r="AG170" s="367">
        <f t="shared" si="278"/>
        <v>0</v>
      </c>
      <c r="AH170" s="367">
        <f t="shared" si="191"/>
        <v>0</v>
      </c>
      <c r="AI170" s="367">
        <f t="shared" si="279"/>
        <v>66</v>
      </c>
      <c r="AJ170" s="367">
        <f t="shared" si="280"/>
        <v>3630000</v>
      </c>
      <c r="AK170" s="372">
        <f t="shared" si="192"/>
        <v>1</v>
      </c>
      <c r="AL170" s="394">
        <f t="shared" si="213"/>
        <v>0</v>
      </c>
      <c r="AM170" s="395">
        <f t="shared" si="214"/>
        <v>0</v>
      </c>
      <c r="AN170" s="395">
        <f t="shared" si="215"/>
        <v>0</v>
      </c>
      <c r="AO170" s="394">
        <f t="shared" si="216"/>
        <v>0</v>
      </c>
      <c r="AP170" s="395">
        <f t="shared" si="217"/>
        <v>0</v>
      </c>
      <c r="AQ170" s="395">
        <f t="shared" si="218"/>
        <v>0</v>
      </c>
      <c r="AR170" s="394">
        <f t="shared" si="219"/>
        <v>1</v>
      </c>
      <c r="AS170" s="366">
        <f t="shared" si="220"/>
        <v>66</v>
      </c>
      <c r="AT170" s="366">
        <f t="shared" si="221"/>
        <v>3630000</v>
      </c>
      <c r="AU170" s="394">
        <f t="shared" si="222"/>
        <v>0</v>
      </c>
      <c r="AV170" s="395">
        <f t="shared" si="223"/>
        <v>0</v>
      </c>
      <c r="AW170" s="395">
        <f t="shared" si="224"/>
        <v>0</v>
      </c>
      <c r="AX170" s="394">
        <f t="shared" si="225"/>
        <v>1</v>
      </c>
      <c r="AY170" s="366">
        <f t="shared" si="226"/>
        <v>66</v>
      </c>
      <c r="AZ170" s="366">
        <f t="shared" si="227"/>
        <v>3630000</v>
      </c>
      <c r="BA170" s="394">
        <f t="shared" si="228"/>
        <v>0</v>
      </c>
      <c r="BB170" s="366">
        <f t="shared" si="270"/>
        <v>0</v>
      </c>
      <c r="BC170" s="366">
        <f t="shared" si="271"/>
        <v>0</v>
      </c>
      <c r="BD170" s="394">
        <f t="shared" si="269"/>
        <v>1</v>
      </c>
      <c r="BE170" s="366">
        <f t="shared" si="272"/>
        <v>66</v>
      </c>
      <c r="BF170" s="366">
        <f t="shared" si="273"/>
        <v>3630000</v>
      </c>
      <c r="BG170" s="394">
        <f t="shared" si="229"/>
        <v>0</v>
      </c>
      <c r="BH170" s="366">
        <f t="shared" si="274"/>
        <v>0</v>
      </c>
      <c r="BI170" s="366">
        <f t="shared" si="275"/>
        <v>0</v>
      </c>
      <c r="BJ170" s="394">
        <f t="shared" si="230"/>
        <v>0</v>
      </c>
      <c r="BK170" s="366">
        <f t="shared" si="231"/>
        <v>0</v>
      </c>
      <c r="BL170" s="366">
        <f t="shared" si="232"/>
        <v>0</v>
      </c>
      <c r="BM170" s="394">
        <f t="shared" si="233"/>
        <v>0</v>
      </c>
      <c r="BN170" s="366">
        <f t="shared" si="234"/>
        <v>0</v>
      </c>
      <c r="BO170" s="366">
        <f t="shared" si="235"/>
        <v>0</v>
      </c>
      <c r="BP170" s="394">
        <f t="shared" si="236"/>
        <v>0</v>
      </c>
      <c r="BQ170" s="366">
        <f t="shared" si="237"/>
        <v>0</v>
      </c>
      <c r="BR170" s="366">
        <f t="shared" si="238"/>
        <v>0</v>
      </c>
      <c r="BS170" s="394">
        <f t="shared" si="239"/>
        <v>0</v>
      </c>
      <c r="BT170" s="366">
        <f t="shared" si="240"/>
        <v>0</v>
      </c>
      <c r="BU170" s="366">
        <f t="shared" si="241"/>
        <v>0</v>
      </c>
      <c r="BV170" s="394">
        <f t="shared" si="242"/>
        <v>0</v>
      </c>
      <c r="BW170" s="366">
        <f t="shared" si="243"/>
        <v>0</v>
      </c>
      <c r="BX170" s="366">
        <f t="shared" si="244"/>
        <v>0</v>
      </c>
      <c r="BY170" s="394">
        <f t="shared" si="245"/>
        <v>0</v>
      </c>
      <c r="BZ170" s="366">
        <f t="shared" si="246"/>
        <v>0</v>
      </c>
      <c r="CA170" s="366">
        <f t="shared" si="247"/>
        <v>0</v>
      </c>
      <c r="CB170" s="394">
        <f t="shared" si="248"/>
        <v>0</v>
      </c>
      <c r="CC170" s="366">
        <f t="shared" si="249"/>
        <v>0</v>
      </c>
      <c r="CD170" s="366">
        <f t="shared" si="250"/>
        <v>0</v>
      </c>
      <c r="CE170" s="394">
        <f t="shared" si="251"/>
        <v>1</v>
      </c>
      <c r="CF170" s="366">
        <f t="shared" si="252"/>
        <v>66</v>
      </c>
      <c r="CG170" s="366">
        <f t="shared" si="253"/>
        <v>3630000</v>
      </c>
      <c r="CH170" s="394">
        <f t="shared" si="254"/>
        <v>0</v>
      </c>
      <c r="CI170" s="366">
        <f t="shared" si="255"/>
        <v>0</v>
      </c>
      <c r="CJ170" s="366">
        <f t="shared" si="256"/>
        <v>0</v>
      </c>
      <c r="CK170" s="394">
        <f t="shared" si="257"/>
        <v>0</v>
      </c>
      <c r="CL170" s="366">
        <f t="shared" si="258"/>
        <v>0</v>
      </c>
      <c r="CM170" s="366">
        <f t="shared" si="259"/>
        <v>0</v>
      </c>
      <c r="CN170" s="394">
        <f t="shared" si="260"/>
        <v>0</v>
      </c>
      <c r="CO170" s="366">
        <f t="shared" si="261"/>
        <v>0</v>
      </c>
      <c r="CP170" s="366">
        <f t="shared" si="262"/>
        <v>0</v>
      </c>
      <c r="CQ170" s="394">
        <f t="shared" si="263"/>
        <v>0</v>
      </c>
      <c r="CR170" s="366">
        <f t="shared" si="264"/>
        <v>0</v>
      </c>
      <c r="CS170" s="366">
        <f t="shared" si="265"/>
        <v>0</v>
      </c>
      <c r="CT170" s="394">
        <f t="shared" si="266"/>
        <v>0</v>
      </c>
      <c r="CU170" s="366">
        <f t="shared" si="267"/>
        <v>0</v>
      </c>
      <c r="CV170" s="366">
        <f t="shared" si="268"/>
        <v>0</v>
      </c>
      <c r="CW170" s="429"/>
      <c r="CX170" s="429"/>
      <c r="CY170" s="429"/>
      <c r="CZ170" s="429"/>
      <c r="DA170" s="429"/>
      <c r="DB170" s="429"/>
      <c r="DC170" s="429"/>
      <c r="DD170" s="429"/>
      <c r="DE170" s="429"/>
      <c r="DF170" s="429"/>
      <c r="DG170" s="429"/>
      <c r="DH170" s="429"/>
      <c r="DI170" s="429"/>
      <c r="DJ170" s="429"/>
      <c r="DK170" s="429"/>
      <c r="DL170" s="429"/>
      <c r="DM170" s="429"/>
      <c r="DN170" s="429"/>
      <c r="DO170" s="429"/>
      <c r="DP170" s="429"/>
      <c r="DQ170" s="429"/>
      <c r="DR170" s="429"/>
      <c r="DS170" s="429"/>
      <c r="DT170" s="429"/>
      <c r="DU170" s="429"/>
      <c r="DV170" s="429"/>
      <c r="DW170" s="429"/>
      <c r="DX170" s="429"/>
      <c r="DY170" s="429"/>
      <c r="DZ170" s="429"/>
      <c r="EA170" s="429"/>
      <c r="EB170" s="429"/>
      <c r="EC170" s="429"/>
      <c r="ED170" s="429"/>
      <c r="EE170" s="429"/>
      <c r="EF170" s="429"/>
      <c r="EG170" s="429"/>
      <c r="EH170" s="429"/>
      <c r="EI170" s="429"/>
      <c r="EJ170" s="429"/>
      <c r="EK170" s="429"/>
      <c r="EL170" s="429"/>
      <c r="EM170" s="429"/>
      <c r="EN170" s="429"/>
      <c r="EO170" s="429"/>
      <c r="EP170" s="429"/>
      <c r="EQ170" s="429"/>
      <c r="ER170" s="429"/>
      <c r="ES170" s="429"/>
      <c r="ET170" s="429"/>
      <c r="EU170" s="429"/>
    </row>
    <row r="171" spans="1:151" x14ac:dyDescent="0.3">
      <c r="A171" s="161">
        <v>46</v>
      </c>
      <c r="B171" s="162" t="s">
        <v>23</v>
      </c>
      <c r="C171" s="2" t="s">
        <v>196</v>
      </c>
      <c r="D171" s="2" t="s">
        <v>197</v>
      </c>
      <c r="E171" s="2" t="s">
        <v>101</v>
      </c>
      <c r="F171" s="2" t="s">
        <v>397</v>
      </c>
      <c r="G171" s="174" t="s">
        <v>94</v>
      </c>
      <c r="H171" s="118"/>
      <c r="I171" s="117" t="s">
        <v>62</v>
      </c>
      <c r="J171" s="182" t="s">
        <v>84</v>
      </c>
      <c r="K171" s="177" t="s">
        <v>27</v>
      </c>
      <c r="L171" s="410" t="s">
        <v>376</v>
      </c>
      <c r="M171" s="2" t="s">
        <v>392</v>
      </c>
      <c r="N171" s="104">
        <v>70.3</v>
      </c>
      <c r="O171" s="105">
        <v>55000</v>
      </c>
      <c r="P171" s="364">
        <v>3866500</v>
      </c>
      <c r="Q171" s="394">
        <f t="shared" si="198"/>
        <v>1</v>
      </c>
      <c r="R171" s="395">
        <f t="shared" si="199"/>
        <v>70.3</v>
      </c>
      <c r="S171" s="395">
        <f t="shared" si="200"/>
        <v>3866500</v>
      </c>
      <c r="T171" s="394">
        <f t="shared" si="201"/>
        <v>0</v>
      </c>
      <c r="U171" s="395">
        <f t="shared" si="202"/>
        <v>0</v>
      </c>
      <c r="V171" s="395">
        <f t="shared" si="203"/>
        <v>0</v>
      </c>
      <c r="W171" s="394">
        <f t="shared" si="204"/>
        <v>0</v>
      </c>
      <c r="X171" s="396">
        <f t="shared" si="205"/>
        <v>0</v>
      </c>
      <c r="Y171" s="396">
        <f t="shared" si="206"/>
        <v>0</v>
      </c>
      <c r="Z171" s="394">
        <f t="shared" si="207"/>
        <v>0</v>
      </c>
      <c r="AA171" s="396">
        <f t="shared" si="208"/>
        <v>0</v>
      </c>
      <c r="AB171" s="396">
        <f t="shared" si="209"/>
        <v>0</v>
      </c>
      <c r="AC171" s="394">
        <f t="shared" si="210"/>
        <v>0</v>
      </c>
      <c r="AD171" s="396">
        <f t="shared" si="211"/>
        <v>0</v>
      </c>
      <c r="AE171" s="396">
        <f t="shared" si="212"/>
        <v>0</v>
      </c>
      <c r="AF171" s="389">
        <f t="shared" si="277"/>
        <v>0</v>
      </c>
      <c r="AG171" s="367">
        <f t="shared" si="278"/>
        <v>0</v>
      </c>
      <c r="AH171" s="367">
        <f t="shared" si="191"/>
        <v>0</v>
      </c>
      <c r="AI171" s="367">
        <f t="shared" si="279"/>
        <v>70.3</v>
      </c>
      <c r="AJ171" s="367">
        <f t="shared" si="280"/>
        <v>3866500</v>
      </c>
      <c r="AK171" s="372">
        <f t="shared" si="192"/>
        <v>1</v>
      </c>
      <c r="AL171" s="394">
        <f t="shared" si="213"/>
        <v>0</v>
      </c>
      <c r="AM171" s="395">
        <f t="shared" si="214"/>
        <v>0</v>
      </c>
      <c r="AN171" s="395">
        <f t="shared" si="215"/>
        <v>0</v>
      </c>
      <c r="AO171" s="394">
        <f t="shared" si="216"/>
        <v>0</v>
      </c>
      <c r="AP171" s="395">
        <f t="shared" si="217"/>
        <v>0</v>
      </c>
      <c r="AQ171" s="395">
        <f t="shared" si="218"/>
        <v>0</v>
      </c>
      <c r="AR171" s="394">
        <f t="shared" si="219"/>
        <v>1</v>
      </c>
      <c r="AS171" s="366">
        <f t="shared" si="220"/>
        <v>70.3</v>
      </c>
      <c r="AT171" s="366">
        <f t="shared" si="221"/>
        <v>3866500</v>
      </c>
      <c r="AU171" s="394">
        <f t="shared" si="222"/>
        <v>0</v>
      </c>
      <c r="AV171" s="395">
        <f t="shared" si="223"/>
        <v>0</v>
      </c>
      <c r="AW171" s="395">
        <f t="shared" si="224"/>
        <v>0</v>
      </c>
      <c r="AX171" s="394">
        <f t="shared" si="225"/>
        <v>1</v>
      </c>
      <c r="AY171" s="366">
        <f t="shared" si="226"/>
        <v>70.3</v>
      </c>
      <c r="AZ171" s="366">
        <f t="shared" si="227"/>
        <v>3866500</v>
      </c>
      <c r="BA171" s="394">
        <f t="shared" si="228"/>
        <v>0</v>
      </c>
      <c r="BB171" s="366">
        <f t="shared" si="270"/>
        <v>0</v>
      </c>
      <c r="BC171" s="366">
        <f t="shared" si="271"/>
        <v>0</v>
      </c>
      <c r="BD171" s="394">
        <f t="shared" si="269"/>
        <v>1</v>
      </c>
      <c r="BE171" s="366">
        <f t="shared" si="272"/>
        <v>70.3</v>
      </c>
      <c r="BF171" s="366">
        <f t="shared" si="273"/>
        <v>3866500</v>
      </c>
      <c r="BG171" s="394">
        <f t="shared" si="229"/>
        <v>0</v>
      </c>
      <c r="BH171" s="366">
        <f t="shared" si="274"/>
        <v>0</v>
      </c>
      <c r="BI171" s="366">
        <f t="shared" si="275"/>
        <v>0</v>
      </c>
      <c r="BJ171" s="394">
        <f t="shared" si="230"/>
        <v>0</v>
      </c>
      <c r="BK171" s="366">
        <f t="shared" si="231"/>
        <v>0</v>
      </c>
      <c r="BL171" s="366">
        <f t="shared" si="232"/>
        <v>0</v>
      </c>
      <c r="BM171" s="394">
        <f t="shared" si="233"/>
        <v>0</v>
      </c>
      <c r="BN171" s="366">
        <f t="shared" si="234"/>
        <v>0</v>
      </c>
      <c r="BO171" s="366">
        <f t="shared" si="235"/>
        <v>0</v>
      </c>
      <c r="BP171" s="394">
        <f t="shared" si="236"/>
        <v>0</v>
      </c>
      <c r="BQ171" s="366">
        <f t="shared" si="237"/>
        <v>0</v>
      </c>
      <c r="BR171" s="366">
        <f t="shared" si="238"/>
        <v>0</v>
      </c>
      <c r="BS171" s="394">
        <f t="shared" si="239"/>
        <v>0</v>
      </c>
      <c r="BT171" s="366">
        <f t="shared" si="240"/>
        <v>0</v>
      </c>
      <c r="BU171" s="366">
        <f t="shared" si="241"/>
        <v>0</v>
      </c>
      <c r="BV171" s="394">
        <f t="shared" si="242"/>
        <v>0</v>
      </c>
      <c r="BW171" s="366">
        <f t="shared" si="243"/>
        <v>0</v>
      </c>
      <c r="BX171" s="366">
        <f t="shared" si="244"/>
        <v>0</v>
      </c>
      <c r="BY171" s="394">
        <f t="shared" si="245"/>
        <v>0</v>
      </c>
      <c r="BZ171" s="366">
        <f t="shared" si="246"/>
        <v>0</v>
      </c>
      <c r="CA171" s="366">
        <f t="shared" si="247"/>
        <v>0</v>
      </c>
      <c r="CB171" s="394">
        <f t="shared" si="248"/>
        <v>0</v>
      </c>
      <c r="CC171" s="366">
        <f t="shared" si="249"/>
        <v>0</v>
      </c>
      <c r="CD171" s="366">
        <f t="shared" si="250"/>
        <v>0</v>
      </c>
      <c r="CE171" s="394">
        <f t="shared" si="251"/>
        <v>1</v>
      </c>
      <c r="CF171" s="366">
        <f t="shared" si="252"/>
        <v>70.3</v>
      </c>
      <c r="CG171" s="366">
        <f t="shared" si="253"/>
        <v>3866500</v>
      </c>
      <c r="CH171" s="394">
        <f t="shared" si="254"/>
        <v>0</v>
      </c>
      <c r="CI171" s="366">
        <f t="shared" si="255"/>
        <v>0</v>
      </c>
      <c r="CJ171" s="366">
        <f t="shared" si="256"/>
        <v>0</v>
      </c>
      <c r="CK171" s="394">
        <f t="shared" si="257"/>
        <v>0</v>
      </c>
      <c r="CL171" s="366">
        <f t="shared" si="258"/>
        <v>0</v>
      </c>
      <c r="CM171" s="366">
        <f t="shared" si="259"/>
        <v>0</v>
      </c>
      <c r="CN171" s="394">
        <f t="shared" si="260"/>
        <v>0</v>
      </c>
      <c r="CO171" s="366">
        <f t="shared" si="261"/>
        <v>0</v>
      </c>
      <c r="CP171" s="366">
        <f t="shared" si="262"/>
        <v>0</v>
      </c>
      <c r="CQ171" s="394">
        <f t="shared" si="263"/>
        <v>0</v>
      </c>
      <c r="CR171" s="366">
        <f t="shared" si="264"/>
        <v>0</v>
      </c>
      <c r="CS171" s="366">
        <f t="shared" si="265"/>
        <v>0</v>
      </c>
      <c r="CT171" s="394">
        <f t="shared" si="266"/>
        <v>0</v>
      </c>
      <c r="CU171" s="366">
        <f t="shared" si="267"/>
        <v>0</v>
      </c>
      <c r="CV171" s="366">
        <f t="shared" si="268"/>
        <v>0</v>
      </c>
      <c r="CW171" s="429"/>
      <c r="CX171" s="429"/>
      <c r="CY171" s="429"/>
      <c r="CZ171" s="429"/>
      <c r="DA171" s="429"/>
      <c r="DB171" s="429"/>
      <c r="DC171" s="429"/>
      <c r="DD171" s="429"/>
      <c r="DE171" s="429"/>
      <c r="DF171" s="429"/>
      <c r="DG171" s="429"/>
      <c r="DH171" s="429"/>
      <c r="DI171" s="429"/>
      <c r="DJ171" s="429"/>
      <c r="DK171" s="429"/>
      <c r="DL171" s="429"/>
      <c r="DM171" s="429"/>
      <c r="DN171" s="429"/>
      <c r="DO171" s="429"/>
      <c r="DP171" s="429"/>
      <c r="DQ171" s="429"/>
      <c r="DR171" s="429"/>
      <c r="DS171" s="429"/>
      <c r="DT171" s="429"/>
      <c r="DU171" s="429"/>
      <c r="DV171" s="429"/>
      <c r="DW171" s="429"/>
      <c r="DX171" s="429"/>
      <c r="DY171" s="429"/>
      <c r="DZ171" s="429"/>
      <c r="EA171" s="429"/>
      <c r="EB171" s="429"/>
      <c r="EC171" s="429"/>
      <c r="ED171" s="429"/>
      <c r="EE171" s="429"/>
      <c r="EF171" s="429"/>
      <c r="EG171" s="429"/>
      <c r="EH171" s="429"/>
      <c r="EI171" s="429"/>
      <c r="EJ171" s="429"/>
      <c r="EK171" s="429"/>
      <c r="EL171" s="429"/>
      <c r="EM171" s="429"/>
      <c r="EN171" s="429"/>
      <c r="EO171" s="429"/>
      <c r="EP171" s="429"/>
      <c r="EQ171" s="429"/>
      <c r="ER171" s="429"/>
      <c r="ES171" s="429"/>
      <c r="ET171" s="429"/>
      <c r="EU171" s="429"/>
    </row>
    <row r="172" spans="1:151" x14ac:dyDescent="0.3">
      <c r="A172" s="161">
        <v>47</v>
      </c>
      <c r="B172" s="162" t="s">
        <v>23</v>
      </c>
      <c r="C172" s="2" t="s">
        <v>198</v>
      </c>
      <c r="D172" s="2" t="s">
        <v>197</v>
      </c>
      <c r="E172" s="2" t="s">
        <v>101</v>
      </c>
      <c r="F172" s="2" t="s">
        <v>397</v>
      </c>
      <c r="G172" s="174" t="s">
        <v>94</v>
      </c>
      <c r="H172" s="10" t="s">
        <v>348</v>
      </c>
      <c r="I172" s="10">
        <v>2019</v>
      </c>
      <c r="J172" s="181" t="s">
        <v>83</v>
      </c>
      <c r="K172" s="119">
        <v>3</v>
      </c>
      <c r="L172" s="410" t="s">
        <v>375</v>
      </c>
      <c r="M172" s="173" t="s">
        <v>17</v>
      </c>
      <c r="N172" s="93">
        <v>141.28</v>
      </c>
      <c r="O172" s="99">
        <v>75000</v>
      </c>
      <c r="P172" s="363">
        <v>10596000</v>
      </c>
      <c r="Q172" s="394">
        <f t="shared" si="198"/>
        <v>1</v>
      </c>
      <c r="R172" s="395">
        <f t="shared" si="199"/>
        <v>141.28</v>
      </c>
      <c r="S172" s="395">
        <f t="shared" si="200"/>
        <v>10596000</v>
      </c>
      <c r="T172" s="394">
        <f t="shared" si="201"/>
        <v>0</v>
      </c>
      <c r="U172" s="395">
        <f t="shared" si="202"/>
        <v>0</v>
      </c>
      <c r="V172" s="395">
        <f t="shared" si="203"/>
        <v>0</v>
      </c>
      <c r="W172" s="394">
        <f t="shared" si="204"/>
        <v>0</v>
      </c>
      <c r="X172" s="396">
        <f t="shared" si="205"/>
        <v>0</v>
      </c>
      <c r="Y172" s="396">
        <f t="shared" si="206"/>
        <v>0</v>
      </c>
      <c r="Z172" s="394">
        <f t="shared" si="207"/>
        <v>0</v>
      </c>
      <c r="AA172" s="396">
        <f t="shared" si="208"/>
        <v>0</v>
      </c>
      <c r="AB172" s="396">
        <f t="shared" si="209"/>
        <v>0</v>
      </c>
      <c r="AC172" s="394">
        <f t="shared" si="210"/>
        <v>0</v>
      </c>
      <c r="AD172" s="396">
        <f t="shared" si="211"/>
        <v>0</v>
      </c>
      <c r="AE172" s="396">
        <f t="shared" si="212"/>
        <v>0</v>
      </c>
      <c r="AF172" s="389">
        <f t="shared" si="277"/>
        <v>0</v>
      </c>
      <c r="AG172" s="367">
        <f t="shared" si="278"/>
        <v>0</v>
      </c>
      <c r="AH172" s="367">
        <f t="shared" si="191"/>
        <v>0</v>
      </c>
      <c r="AI172" s="367">
        <f t="shared" si="279"/>
        <v>141.28</v>
      </c>
      <c r="AJ172" s="367">
        <f t="shared" si="280"/>
        <v>10596000</v>
      </c>
      <c r="AK172" s="372">
        <f t="shared" si="192"/>
        <v>1</v>
      </c>
      <c r="AL172" s="394">
        <f t="shared" si="213"/>
        <v>0</v>
      </c>
      <c r="AM172" s="395">
        <f t="shared" si="214"/>
        <v>0</v>
      </c>
      <c r="AN172" s="395">
        <f t="shared" si="215"/>
        <v>0</v>
      </c>
      <c r="AO172" s="394">
        <f t="shared" si="216"/>
        <v>1</v>
      </c>
      <c r="AP172" s="395">
        <f t="shared" si="217"/>
        <v>141.28</v>
      </c>
      <c r="AQ172" s="395">
        <f t="shared" si="218"/>
        <v>10596000</v>
      </c>
      <c r="AR172" s="394">
        <f t="shared" si="219"/>
        <v>0</v>
      </c>
      <c r="AS172" s="366">
        <f t="shared" si="220"/>
        <v>0</v>
      </c>
      <c r="AT172" s="366">
        <f t="shared" si="221"/>
        <v>0</v>
      </c>
      <c r="AU172" s="394">
        <f t="shared" si="222"/>
        <v>1</v>
      </c>
      <c r="AV172" s="395">
        <f t="shared" si="223"/>
        <v>141.28</v>
      </c>
      <c r="AW172" s="395">
        <f t="shared" si="224"/>
        <v>10596000</v>
      </c>
      <c r="AX172" s="394">
        <f t="shared" si="225"/>
        <v>0</v>
      </c>
      <c r="AY172" s="366">
        <f t="shared" si="226"/>
        <v>0</v>
      </c>
      <c r="AZ172" s="366">
        <f t="shared" si="227"/>
        <v>0</v>
      </c>
      <c r="BA172" s="394">
        <f t="shared" si="228"/>
        <v>0</v>
      </c>
      <c r="BB172" s="366">
        <f t="shared" si="270"/>
        <v>0</v>
      </c>
      <c r="BC172" s="366">
        <f t="shared" si="271"/>
        <v>0</v>
      </c>
      <c r="BD172" s="394">
        <f t="shared" si="269"/>
        <v>1</v>
      </c>
      <c r="BE172" s="366">
        <f t="shared" si="272"/>
        <v>141.28</v>
      </c>
      <c r="BF172" s="366">
        <f t="shared" si="273"/>
        <v>10596000</v>
      </c>
      <c r="BG172" s="394">
        <f t="shared" si="229"/>
        <v>0</v>
      </c>
      <c r="BH172" s="366">
        <f t="shared" si="274"/>
        <v>0</v>
      </c>
      <c r="BI172" s="366">
        <f t="shared" si="275"/>
        <v>0</v>
      </c>
      <c r="BJ172" s="394">
        <f t="shared" si="230"/>
        <v>0</v>
      </c>
      <c r="BK172" s="366">
        <f t="shared" si="231"/>
        <v>0</v>
      </c>
      <c r="BL172" s="366">
        <f t="shared" si="232"/>
        <v>0</v>
      </c>
      <c r="BM172" s="394">
        <f t="shared" si="233"/>
        <v>0</v>
      </c>
      <c r="BN172" s="366">
        <f t="shared" si="234"/>
        <v>0</v>
      </c>
      <c r="BO172" s="366">
        <f t="shared" si="235"/>
        <v>0</v>
      </c>
      <c r="BP172" s="394">
        <f t="shared" si="236"/>
        <v>0</v>
      </c>
      <c r="BQ172" s="366">
        <f t="shared" si="237"/>
        <v>0</v>
      </c>
      <c r="BR172" s="366">
        <f t="shared" si="238"/>
        <v>0</v>
      </c>
      <c r="BS172" s="394">
        <f t="shared" si="239"/>
        <v>0</v>
      </c>
      <c r="BT172" s="366">
        <f t="shared" si="240"/>
        <v>0</v>
      </c>
      <c r="BU172" s="366">
        <f t="shared" si="241"/>
        <v>0</v>
      </c>
      <c r="BV172" s="394">
        <f t="shared" si="242"/>
        <v>0</v>
      </c>
      <c r="BW172" s="366">
        <f t="shared" si="243"/>
        <v>0</v>
      </c>
      <c r="BX172" s="366">
        <f t="shared" si="244"/>
        <v>0</v>
      </c>
      <c r="BY172" s="394">
        <f t="shared" si="245"/>
        <v>0</v>
      </c>
      <c r="BZ172" s="366">
        <f t="shared" si="246"/>
        <v>0</v>
      </c>
      <c r="CA172" s="366">
        <f t="shared" si="247"/>
        <v>0</v>
      </c>
      <c r="CB172" s="394">
        <f t="shared" si="248"/>
        <v>0</v>
      </c>
      <c r="CC172" s="366">
        <f t="shared" si="249"/>
        <v>0</v>
      </c>
      <c r="CD172" s="366">
        <f t="shared" si="250"/>
        <v>0</v>
      </c>
      <c r="CE172" s="394">
        <f t="shared" si="251"/>
        <v>0</v>
      </c>
      <c r="CF172" s="366">
        <f t="shared" si="252"/>
        <v>0</v>
      </c>
      <c r="CG172" s="366">
        <f t="shared" si="253"/>
        <v>0</v>
      </c>
      <c r="CH172" s="394">
        <f t="shared" si="254"/>
        <v>1</v>
      </c>
      <c r="CI172" s="366">
        <f t="shared" si="255"/>
        <v>141.28</v>
      </c>
      <c r="CJ172" s="366">
        <f t="shared" si="256"/>
        <v>10596000</v>
      </c>
      <c r="CK172" s="394">
        <f t="shared" si="257"/>
        <v>0</v>
      </c>
      <c r="CL172" s="366">
        <f t="shared" si="258"/>
        <v>0</v>
      </c>
      <c r="CM172" s="366">
        <f t="shared" si="259"/>
        <v>0</v>
      </c>
      <c r="CN172" s="394">
        <f t="shared" si="260"/>
        <v>0</v>
      </c>
      <c r="CO172" s="366">
        <f t="shared" si="261"/>
        <v>0</v>
      </c>
      <c r="CP172" s="366">
        <f t="shared" si="262"/>
        <v>0</v>
      </c>
      <c r="CQ172" s="394">
        <f t="shared" si="263"/>
        <v>0</v>
      </c>
      <c r="CR172" s="366">
        <f t="shared" si="264"/>
        <v>0</v>
      </c>
      <c r="CS172" s="366">
        <f t="shared" si="265"/>
        <v>0</v>
      </c>
      <c r="CT172" s="394">
        <f t="shared" si="266"/>
        <v>0</v>
      </c>
      <c r="CU172" s="366">
        <f t="shared" si="267"/>
        <v>0</v>
      </c>
      <c r="CV172" s="366">
        <f t="shared" si="268"/>
        <v>0</v>
      </c>
      <c r="CW172" s="429"/>
      <c r="CX172" s="429"/>
      <c r="CY172" s="429"/>
      <c r="CZ172" s="429"/>
      <c r="DA172" s="429"/>
      <c r="DB172" s="429"/>
      <c r="DC172" s="429"/>
      <c r="DD172" s="429"/>
      <c r="DE172" s="429"/>
      <c r="DF172" s="429"/>
      <c r="DG172" s="429"/>
      <c r="DH172" s="429"/>
      <c r="DI172" s="429"/>
      <c r="DJ172" s="429"/>
      <c r="DK172" s="429"/>
      <c r="DL172" s="429"/>
      <c r="DM172" s="429"/>
      <c r="DN172" s="429"/>
      <c r="DO172" s="429"/>
      <c r="DP172" s="429"/>
      <c r="DQ172" s="429"/>
      <c r="DR172" s="429"/>
      <c r="DS172" s="429"/>
      <c r="DT172" s="429"/>
      <c r="DU172" s="429"/>
      <c r="DV172" s="429"/>
      <c r="DW172" s="429"/>
      <c r="DX172" s="429"/>
      <c r="DY172" s="429"/>
      <c r="DZ172" s="429"/>
      <c r="EA172" s="429"/>
      <c r="EB172" s="429"/>
      <c r="EC172" s="429"/>
      <c r="ED172" s="429"/>
      <c r="EE172" s="429"/>
      <c r="EF172" s="429"/>
      <c r="EG172" s="429"/>
      <c r="EH172" s="429"/>
      <c r="EI172" s="429"/>
      <c r="EJ172" s="429"/>
      <c r="EK172" s="429"/>
      <c r="EL172" s="429"/>
      <c r="EM172" s="429"/>
      <c r="EN172" s="429"/>
      <c r="EO172" s="429"/>
      <c r="EP172" s="429"/>
      <c r="EQ172" s="429"/>
      <c r="ER172" s="429"/>
      <c r="ES172" s="429"/>
      <c r="ET172" s="429"/>
      <c r="EU172" s="429"/>
    </row>
    <row r="173" spans="1:151" x14ac:dyDescent="0.3">
      <c r="A173" s="161">
        <v>48</v>
      </c>
      <c r="B173" s="162" t="s">
        <v>23</v>
      </c>
      <c r="C173" s="2" t="s">
        <v>198</v>
      </c>
      <c r="D173" s="2" t="s">
        <v>197</v>
      </c>
      <c r="E173" s="2" t="s">
        <v>101</v>
      </c>
      <c r="F173" s="2" t="s">
        <v>397</v>
      </c>
      <c r="G173" s="174" t="s">
        <v>94</v>
      </c>
      <c r="H173" s="10" t="s">
        <v>348</v>
      </c>
      <c r="I173" s="10">
        <v>2019</v>
      </c>
      <c r="J173" s="172" t="s">
        <v>84</v>
      </c>
      <c r="K173" s="119">
        <v>4</v>
      </c>
      <c r="L173" s="410" t="s">
        <v>375</v>
      </c>
      <c r="M173" s="173" t="s">
        <v>17</v>
      </c>
      <c r="N173" s="93">
        <v>101.22</v>
      </c>
      <c r="O173" s="99">
        <v>75000</v>
      </c>
      <c r="P173" s="363">
        <v>7591500</v>
      </c>
      <c r="Q173" s="394">
        <f t="shared" si="198"/>
        <v>1</v>
      </c>
      <c r="R173" s="395">
        <f t="shared" si="199"/>
        <v>101.22</v>
      </c>
      <c r="S173" s="395">
        <f t="shared" si="200"/>
        <v>7591500</v>
      </c>
      <c r="T173" s="394">
        <f t="shared" si="201"/>
        <v>0</v>
      </c>
      <c r="U173" s="395">
        <f t="shared" si="202"/>
        <v>0</v>
      </c>
      <c r="V173" s="395">
        <f t="shared" si="203"/>
        <v>0</v>
      </c>
      <c r="W173" s="394">
        <f t="shared" si="204"/>
        <v>0</v>
      </c>
      <c r="X173" s="396">
        <f t="shared" si="205"/>
        <v>0</v>
      </c>
      <c r="Y173" s="396">
        <f t="shared" si="206"/>
        <v>0</v>
      </c>
      <c r="Z173" s="394">
        <f t="shared" si="207"/>
        <v>0</v>
      </c>
      <c r="AA173" s="396">
        <f t="shared" si="208"/>
        <v>0</v>
      </c>
      <c r="AB173" s="396">
        <f t="shared" si="209"/>
        <v>0</v>
      </c>
      <c r="AC173" s="394">
        <f t="shared" si="210"/>
        <v>0</v>
      </c>
      <c r="AD173" s="396">
        <f t="shared" si="211"/>
        <v>0</v>
      </c>
      <c r="AE173" s="396">
        <f t="shared" si="212"/>
        <v>0</v>
      </c>
      <c r="AF173" s="389">
        <f t="shared" si="277"/>
        <v>0</v>
      </c>
      <c r="AG173" s="367">
        <f t="shared" si="278"/>
        <v>0</v>
      </c>
      <c r="AH173" s="367">
        <f t="shared" si="191"/>
        <v>0</v>
      </c>
      <c r="AI173" s="367">
        <f t="shared" si="279"/>
        <v>101.22</v>
      </c>
      <c r="AJ173" s="367">
        <f t="shared" si="280"/>
        <v>7591500</v>
      </c>
      <c r="AK173" s="372">
        <f t="shared" si="192"/>
        <v>1</v>
      </c>
      <c r="AL173" s="394">
        <f t="shared" si="213"/>
        <v>0</v>
      </c>
      <c r="AM173" s="395">
        <f t="shared" si="214"/>
        <v>0</v>
      </c>
      <c r="AN173" s="395">
        <f t="shared" si="215"/>
        <v>0</v>
      </c>
      <c r="AO173" s="394">
        <f t="shared" si="216"/>
        <v>1</v>
      </c>
      <c r="AP173" s="395">
        <f t="shared" si="217"/>
        <v>101.22</v>
      </c>
      <c r="AQ173" s="395">
        <f t="shared" si="218"/>
        <v>7591500</v>
      </c>
      <c r="AR173" s="394">
        <f t="shared" si="219"/>
        <v>0</v>
      </c>
      <c r="AS173" s="366">
        <f t="shared" si="220"/>
        <v>0</v>
      </c>
      <c r="AT173" s="366">
        <f t="shared" si="221"/>
        <v>0</v>
      </c>
      <c r="AU173" s="394">
        <f t="shared" si="222"/>
        <v>1</v>
      </c>
      <c r="AV173" s="395">
        <f t="shared" si="223"/>
        <v>101.22</v>
      </c>
      <c r="AW173" s="395">
        <f t="shared" si="224"/>
        <v>7591500</v>
      </c>
      <c r="AX173" s="394">
        <f t="shared" si="225"/>
        <v>0</v>
      </c>
      <c r="AY173" s="366">
        <f t="shared" si="226"/>
        <v>0</v>
      </c>
      <c r="AZ173" s="366">
        <f t="shared" si="227"/>
        <v>0</v>
      </c>
      <c r="BA173" s="394">
        <f t="shared" si="228"/>
        <v>0</v>
      </c>
      <c r="BB173" s="366">
        <f t="shared" si="270"/>
        <v>0</v>
      </c>
      <c r="BC173" s="366">
        <f t="shared" si="271"/>
        <v>0</v>
      </c>
      <c r="BD173" s="394">
        <f t="shared" si="269"/>
        <v>1</v>
      </c>
      <c r="BE173" s="366">
        <f t="shared" si="272"/>
        <v>101.22</v>
      </c>
      <c r="BF173" s="366">
        <f t="shared" si="273"/>
        <v>7591500</v>
      </c>
      <c r="BG173" s="394">
        <f t="shared" si="229"/>
        <v>0</v>
      </c>
      <c r="BH173" s="366">
        <f t="shared" si="274"/>
        <v>0</v>
      </c>
      <c r="BI173" s="366">
        <f t="shared" si="275"/>
        <v>0</v>
      </c>
      <c r="BJ173" s="394">
        <f t="shared" si="230"/>
        <v>0</v>
      </c>
      <c r="BK173" s="366">
        <f t="shared" si="231"/>
        <v>0</v>
      </c>
      <c r="BL173" s="366">
        <f t="shared" si="232"/>
        <v>0</v>
      </c>
      <c r="BM173" s="394">
        <f t="shared" si="233"/>
        <v>0</v>
      </c>
      <c r="BN173" s="366">
        <f t="shared" si="234"/>
        <v>0</v>
      </c>
      <c r="BO173" s="366">
        <f t="shared" si="235"/>
        <v>0</v>
      </c>
      <c r="BP173" s="394">
        <f t="shared" si="236"/>
        <v>0</v>
      </c>
      <c r="BQ173" s="366">
        <f t="shared" si="237"/>
        <v>0</v>
      </c>
      <c r="BR173" s="366">
        <f t="shared" si="238"/>
        <v>0</v>
      </c>
      <c r="BS173" s="394">
        <f t="shared" si="239"/>
        <v>0</v>
      </c>
      <c r="BT173" s="366">
        <f t="shared" si="240"/>
        <v>0</v>
      </c>
      <c r="BU173" s="366">
        <f t="shared" si="241"/>
        <v>0</v>
      </c>
      <c r="BV173" s="394">
        <f t="shared" si="242"/>
        <v>0</v>
      </c>
      <c r="BW173" s="366">
        <f t="shared" si="243"/>
        <v>0</v>
      </c>
      <c r="BX173" s="366">
        <f t="shared" si="244"/>
        <v>0</v>
      </c>
      <c r="BY173" s="394">
        <f t="shared" si="245"/>
        <v>0</v>
      </c>
      <c r="BZ173" s="366">
        <f t="shared" si="246"/>
        <v>0</v>
      </c>
      <c r="CA173" s="366">
        <f t="shared" si="247"/>
        <v>0</v>
      </c>
      <c r="CB173" s="394">
        <f t="shared" si="248"/>
        <v>0</v>
      </c>
      <c r="CC173" s="366">
        <f t="shared" si="249"/>
        <v>0</v>
      </c>
      <c r="CD173" s="366">
        <f t="shared" si="250"/>
        <v>0</v>
      </c>
      <c r="CE173" s="394">
        <f t="shared" si="251"/>
        <v>0</v>
      </c>
      <c r="CF173" s="366">
        <f t="shared" si="252"/>
        <v>0</v>
      </c>
      <c r="CG173" s="366">
        <f t="shared" si="253"/>
        <v>0</v>
      </c>
      <c r="CH173" s="394">
        <f t="shared" si="254"/>
        <v>1</v>
      </c>
      <c r="CI173" s="366">
        <f t="shared" si="255"/>
        <v>101.22</v>
      </c>
      <c r="CJ173" s="366">
        <f t="shared" si="256"/>
        <v>7591500</v>
      </c>
      <c r="CK173" s="394">
        <f t="shared" si="257"/>
        <v>0</v>
      </c>
      <c r="CL173" s="366">
        <f t="shared" si="258"/>
        <v>0</v>
      </c>
      <c r="CM173" s="366">
        <f t="shared" si="259"/>
        <v>0</v>
      </c>
      <c r="CN173" s="394">
        <f t="shared" si="260"/>
        <v>0</v>
      </c>
      <c r="CO173" s="366">
        <f t="shared" si="261"/>
        <v>0</v>
      </c>
      <c r="CP173" s="366">
        <f t="shared" si="262"/>
        <v>0</v>
      </c>
      <c r="CQ173" s="394">
        <f t="shared" si="263"/>
        <v>0</v>
      </c>
      <c r="CR173" s="366">
        <f t="shared" si="264"/>
        <v>0</v>
      </c>
      <c r="CS173" s="366">
        <f t="shared" si="265"/>
        <v>0</v>
      </c>
      <c r="CT173" s="394">
        <f t="shared" si="266"/>
        <v>0</v>
      </c>
      <c r="CU173" s="366">
        <f t="shared" si="267"/>
        <v>0</v>
      </c>
      <c r="CV173" s="366">
        <f t="shared" si="268"/>
        <v>0</v>
      </c>
      <c r="CW173" s="429"/>
      <c r="CX173" s="429"/>
      <c r="CY173" s="429"/>
      <c r="CZ173" s="429"/>
      <c r="DA173" s="429"/>
      <c r="DB173" s="429"/>
      <c r="DC173" s="429"/>
      <c r="DD173" s="429"/>
      <c r="DE173" s="429"/>
      <c r="DF173" s="429"/>
      <c r="DG173" s="429"/>
      <c r="DH173" s="429"/>
      <c r="DI173" s="429"/>
      <c r="DJ173" s="429"/>
      <c r="DK173" s="429"/>
      <c r="DL173" s="429"/>
      <c r="DM173" s="429"/>
      <c r="DN173" s="429"/>
      <c r="DO173" s="429"/>
      <c r="DP173" s="429"/>
      <c r="DQ173" s="429"/>
      <c r="DR173" s="429"/>
      <c r="DS173" s="429"/>
      <c r="DT173" s="429"/>
      <c r="DU173" s="429"/>
      <c r="DV173" s="429"/>
      <c r="DW173" s="429"/>
      <c r="DX173" s="429"/>
      <c r="DY173" s="429"/>
      <c r="DZ173" s="429"/>
      <c r="EA173" s="429"/>
      <c r="EB173" s="429"/>
      <c r="EC173" s="429"/>
      <c r="ED173" s="429"/>
      <c r="EE173" s="429"/>
      <c r="EF173" s="429"/>
      <c r="EG173" s="429"/>
      <c r="EH173" s="429"/>
      <c r="EI173" s="429"/>
      <c r="EJ173" s="429"/>
      <c r="EK173" s="429"/>
      <c r="EL173" s="429"/>
      <c r="EM173" s="429"/>
      <c r="EN173" s="429"/>
      <c r="EO173" s="429"/>
      <c r="EP173" s="429"/>
      <c r="EQ173" s="429"/>
      <c r="ER173" s="429"/>
      <c r="ES173" s="429"/>
      <c r="ET173" s="429"/>
      <c r="EU173" s="429"/>
    </row>
    <row r="174" spans="1:151" x14ac:dyDescent="0.3">
      <c r="A174" s="161">
        <v>49</v>
      </c>
      <c r="B174" s="162" t="s">
        <v>23</v>
      </c>
      <c r="C174" s="2" t="s">
        <v>198</v>
      </c>
      <c r="D174" s="2" t="s">
        <v>197</v>
      </c>
      <c r="E174" s="2" t="s">
        <v>101</v>
      </c>
      <c r="F174" s="2" t="s">
        <v>397</v>
      </c>
      <c r="G174" s="174" t="s">
        <v>94</v>
      </c>
      <c r="H174" s="10" t="s">
        <v>348</v>
      </c>
      <c r="I174" s="10">
        <v>2019</v>
      </c>
      <c r="J174" s="181" t="s">
        <v>83</v>
      </c>
      <c r="K174" s="119">
        <v>5</v>
      </c>
      <c r="L174" s="410" t="s">
        <v>375</v>
      </c>
      <c r="M174" s="178" t="s">
        <v>17</v>
      </c>
      <c r="N174" s="93">
        <v>152.9</v>
      </c>
      <c r="O174" s="99">
        <v>75000</v>
      </c>
      <c r="P174" s="363">
        <v>11467500</v>
      </c>
      <c r="Q174" s="394">
        <f t="shared" si="198"/>
        <v>1</v>
      </c>
      <c r="R174" s="395">
        <f t="shared" si="199"/>
        <v>152.9</v>
      </c>
      <c r="S174" s="395">
        <f t="shared" si="200"/>
        <v>11467500</v>
      </c>
      <c r="T174" s="394">
        <f t="shared" si="201"/>
        <v>0</v>
      </c>
      <c r="U174" s="395">
        <f t="shared" si="202"/>
        <v>0</v>
      </c>
      <c r="V174" s="395">
        <f t="shared" si="203"/>
        <v>0</v>
      </c>
      <c r="W174" s="394">
        <f t="shared" si="204"/>
        <v>0</v>
      </c>
      <c r="X174" s="396">
        <f t="shared" si="205"/>
        <v>0</v>
      </c>
      <c r="Y174" s="396">
        <f t="shared" si="206"/>
        <v>0</v>
      </c>
      <c r="Z174" s="394">
        <f t="shared" si="207"/>
        <v>0</v>
      </c>
      <c r="AA174" s="396">
        <f t="shared" si="208"/>
        <v>0</v>
      </c>
      <c r="AB174" s="396">
        <f t="shared" si="209"/>
        <v>0</v>
      </c>
      <c r="AC174" s="394">
        <f t="shared" si="210"/>
        <v>0</v>
      </c>
      <c r="AD174" s="396">
        <f t="shared" si="211"/>
        <v>0</v>
      </c>
      <c r="AE174" s="396">
        <f t="shared" si="212"/>
        <v>0</v>
      </c>
      <c r="AF174" s="389">
        <f t="shared" si="277"/>
        <v>0</v>
      </c>
      <c r="AG174" s="367">
        <f t="shared" si="278"/>
        <v>0</v>
      </c>
      <c r="AH174" s="367">
        <f t="shared" si="191"/>
        <v>0</v>
      </c>
      <c r="AI174" s="367">
        <f t="shared" si="279"/>
        <v>152.9</v>
      </c>
      <c r="AJ174" s="367">
        <f t="shared" si="280"/>
        <v>11467500</v>
      </c>
      <c r="AK174" s="372">
        <f t="shared" si="192"/>
        <v>1</v>
      </c>
      <c r="AL174" s="394">
        <f t="shared" si="213"/>
        <v>0</v>
      </c>
      <c r="AM174" s="395">
        <f t="shared" si="214"/>
        <v>0</v>
      </c>
      <c r="AN174" s="395">
        <f t="shared" si="215"/>
        <v>0</v>
      </c>
      <c r="AO174" s="394">
        <f t="shared" si="216"/>
        <v>1</v>
      </c>
      <c r="AP174" s="395">
        <f t="shared" si="217"/>
        <v>152.9</v>
      </c>
      <c r="AQ174" s="395">
        <f t="shared" si="218"/>
        <v>11467500</v>
      </c>
      <c r="AR174" s="394">
        <f t="shared" si="219"/>
        <v>0</v>
      </c>
      <c r="AS174" s="366">
        <f t="shared" si="220"/>
        <v>0</v>
      </c>
      <c r="AT174" s="366">
        <f t="shared" si="221"/>
        <v>0</v>
      </c>
      <c r="AU174" s="394">
        <f t="shared" si="222"/>
        <v>1</v>
      </c>
      <c r="AV174" s="395">
        <f t="shared" si="223"/>
        <v>152.9</v>
      </c>
      <c r="AW174" s="395">
        <f t="shared" si="224"/>
        <v>11467500</v>
      </c>
      <c r="AX174" s="394">
        <f t="shared" si="225"/>
        <v>0</v>
      </c>
      <c r="AY174" s="366">
        <f t="shared" si="226"/>
        <v>0</v>
      </c>
      <c r="AZ174" s="366">
        <f t="shared" si="227"/>
        <v>0</v>
      </c>
      <c r="BA174" s="394">
        <f t="shared" si="228"/>
        <v>0</v>
      </c>
      <c r="BB174" s="366">
        <f t="shared" si="270"/>
        <v>0</v>
      </c>
      <c r="BC174" s="366">
        <f t="shared" si="271"/>
        <v>0</v>
      </c>
      <c r="BD174" s="394">
        <f t="shared" si="269"/>
        <v>1</v>
      </c>
      <c r="BE174" s="366">
        <f t="shared" si="272"/>
        <v>152.9</v>
      </c>
      <c r="BF174" s="366">
        <f t="shared" si="273"/>
        <v>11467500</v>
      </c>
      <c r="BG174" s="394">
        <f t="shared" si="229"/>
        <v>0</v>
      </c>
      <c r="BH174" s="366">
        <f t="shared" si="274"/>
        <v>0</v>
      </c>
      <c r="BI174" s="366">
        <f t="shared" si="275"/>
        <v>0</v>
      </c>
      <c r="BJ174" s="394">
        <f t="shared" si="230"/>
        <v>0</v>
      </c>
      <c r="BK174" s="366">
        <f t="shared" si="231"/>
        <v>0</v>
      </c>
      <c r="BL174" s="366">
        <f t="shared" si="232"/>
        <v>0</v>
      </c>
      <c r="BM174" s="394">
        <f t="shared" si="233"/>
        <v>0</v>
      </c>
      <c r="BN174" s="366">
        <f t="shared" si="234"/>
        <v>0</v>
      </c>
      <c r="BO174" s="366">
        <f t="shared" si="235"/>
        <v>0</v>
      </c>
      <c r="BP174" s="394">
        <f t="shared" si="236"/>
        <v>0</v>
      </c>
      <c r="BQ174" s="366">
        <f t="shared" si="237"/>
        <v>0</v>
      </c>
      <c r="BR174" s="366">
        <f t="shared" si="238"/>
        <v>0</v>
      </c>
      <c r="BS174" s="394">
        <f t="shared" si="239"/>
        <v>0</v>
      </c>
      <c r="BT174" s="366">
        <f t="shared" si="240"/>
        <v>0</v>
      </c>
      <c r="BU174" s="366">
        <f t="shared" si="241"/>
        <v>0</v>
      </c>
      <c r="BV174" s="394">
        <f t="shared" si="242"/>
        <v>0</v>
      </c>
      <c r="BW174" s="366">
        <f t="shared" si="243"/>
        <v>0</v>
      </c>
      <c r="BX174" s="366">
        <f t="shared" si="244"/>
        <v>0</v>
      </c>
      <c r="BY174" s="394">
        <f t="shared" si="245"/>
        <v>0</v>
      </c>
      <c r="BZ174" s="366">
        <f t="shared" si="246"/>
        <v>0</v>
      </c>
      <c r="CA174" s="366">
        <f t="shared" si="247"/>
        <v>0</v>
      </c>
      <c r="CB174" s="394">
        <f t="shared" si="248"/>
        <v>0</v>
      </c>
      <c r="CC174" s="366">
        <f t="shared" si="249"/>
        <v>0</v>
      </c>
      <c r="CD174" s="366">
        <f t="shared" si="250"/>
        <v>0</v>
      </c>
      <c r="CE174" s="394">
        <f t="shared" si="251"/>
        <v>0</v>
      </c>
      <c r="CF174" s="366">
        <f t="shared" si="252"/>
        <v>0</v>
      </c>
      <c r="CG174" s="366">
        <f t="shared" si="253"/>
        <v>0</v>
      </c>
      <c r="CH174" s="394">
        <f t="shared" si="254"/>
        <v>1</v>
      </c>
      <c r="CI174" s="366">
        <f t="shared" si="255"/>
        <v>152.9</v>
      </c>
      <c r="CJ174" s="366">
        <f t="shared" si="256"/>
        <v>11467500</v>
      </c>
      <c r="CK174" s="394">
        <f t="shared" si="257"/>
        <v>0</v>
      </c>
      <c r="CL174" s="366">
        <f t="shared" si="258"/>
        <v>0</v>
      </c>
      <c r="CM174" s="366">
        <f t="shared" si="259"/>
        <v>0</v>
      </c>
      <c r="CN174" s="394">
        <f t="shared" si="260"/>
        <v>0</v>
      </c>
      <c r="CO174" s="366">
        <f t="shared" si="261"/>
        <v>0</v>
      </c>
      <c r="CP174" s="366">
        <f t="shared" si="262"/>
        <v>0</v>
      </c>
      <c r="CQ174" s="394">
        <f t="shared" si="263"/>
        <v>0</v>
      </c>
      <c r="CR174" s="366">
        <f t="shared" si="264"/>
        <v>0</v>
      </c>
      <c r="CS174" s="366">
        <f t="shared" si="265"/>
        <v>0</v>
      </c>
      <c r="CT174" s="394">
        <f t="shared" si="266"/>
        <v>0</v>
      </c>
      <c r="CU174" s="366">
        <f t="shared" si="267"/>
        <v>0</v>
      </c>
      <c r="CV174" s="366">
        <f t="shared" si="268"/>
        <v>0</v>
      </c>
      <c r="CW174" s="429"/>
      <c r="CX174" s="429"/>
      <c r="CY174" s="429"/>
      <c r="CZ174" s="429"/>
      <c r="DA174" s="429"/>
      <c r="DB174" s="429"/>
      <c r="DC174" s="429"/>
      <c r="DD174" s="429"/>
      <c r="DE174" s="429"/>
      <c r="DF174" s="429"/>
      <c r="DG174" s="429"/>
      <c r="DH174" s="429"/>
      <c r="DI174" s="429"/>
      <c r="DJ174" s="429"/>
      <c r="DK174" s="429"/>
      <c r="DL174" s="429"/>
      <c r="DM174" s="429"/>
      <c r="DN174" s="429"/>
      <c r="DO174" s="429"/>
      <c r="DP174" s="429"/>
      <c r="DQ174" s="429"/>
      <c r="DR174" s="429"/>
      <c r="DS174" s="429"/>
      <c r="DT174" s="429"/>
      <c r="DU174" s="429"/>
      <c r="DV174" s="429"/>
      <c r="DW174" s="429"/>
      <c r="DX174" s="429"/>
      <c r="DY174" s="429"/>
      <c r="DZ174" s="429"/>
      <c r="EA174" s="429"/>
      <c r="EB174" s="429"/>
      <c r="EC174" s="429"/>
      <c r="ED174" s="429"/>
      <c r="EE174" s="429"/>
      <c r="EF174" s="429"/>
      <c r="EG174" s="429"/>
      <c r="EH174" s="429"/>
      <c r="EI174" s="429"/>
      <c r="EJ174" s="429"/>
      <c r="EK174" s="429"/>
      <c r="EL174" s="429"/>
      <c r="EM174" s="429"/>
      <c r="EN174" s="429"/>
      <c r="EO174" s="429"/>
      <c r="EP174" s="429"/>
      <c r="EQ174" s="429"/>
      <c r="ER174" s="429"/>
      <c r="ES174" s="429"/>
      <c r="ET174" s="429"/>
      <c r="EU174" s="429"/>
    </row>
    <row r="175" spans="1:151" x14ac:dyDescent="0.3">
      <c r="A175" s="161">
        <v>50</v>
      </c>
      <c r="B175" s="162" t="s">
        <v>23</v>
      </c>
      <c r="C175" s="2" t="s">
        <v>198</v>
      </c>
      <c r="D175" s="2" t="s">
        <v>197</v>
      </c>
      <c r="E175" s="2" t="s">
        <v>101</v>
      </c>
      <c r="F175" s="2" t="s">
        <v>397</v>
      </c>
      <c r="G175" s="174" t="s">
        <v>94</v>
      </c>
      <c r="H175" s="10" t="s">
        <v>348</v>
      </c>
      <c r="I175" s="10">
        <v>2019</v>
      </c>
      <c r="J175" s="181" t="s">
        <v>83</v>
      </c>
      <c r="K175" s="119">
        <v>6</v>
      </c>
      <c r="L175" s="410" t="s">
        <v>375</v>
      </c>
      <c r="M175" s="178" t="s">
        <v>17</v>
      </c>
      <c r="N175" s="93">
        <v>200.68</v>
      </c>
      <c r="O175" s="99">
        <v>75000</v>
      </c>
      <c r="P175" s="363">
        <v>15051000</v>
      </c>
      <c r="Q175" s="394">
        <f t="shared" si="198"/>
        <v>1</v>
      </c>
      <c r="R175" s="395">
        <f t="shared" si="199"/>
        <v>200.68</v>
      </c>
      <c r="S175" s="395">
        <f t="shared" si="200"/>
        <v>15051000</v>
      </c>
      <c r="T175" s="394">
        <f t="shared" si="201"/>
        <v>0</v>
      </c>
      <c r="U175" s="395">
        <f t="shared" si="202"/>
        <v>0</v>
      </c>
      <c r="V175" s="395">
        <f t="shared" si="203"/>
        <v>0</v>
      </c>
      <c r="W175" s="394">
        <f t="shared" si="204"/>
        <v>0</v>
      </c>
      <c r="X175" s="396">
        <f t="shared" si="205"/>
        <v>0</v>
      </c>
      <c r="Y175" s="396">
        <f t="shared" si="206"/>
        <v>0</v>
      </c>
      <c r="Z175" s="394">
        <f t="shared" si="207"/>
        <v>0</v>
      </c>
      <c r="AA175" s="396">
        <f t="shared" si="208"/>
        <v>0</v>
      </c>
      <c r="AB175" s="396">
        <f t="shared" si="209"/>
        <v>0</v>
      </c>
      <c r="AC175" s="394">
        <f t="shared" si="210"/>
        <v>0</v>
      </c>
      <c r="AD175" s="396">
        <f t="shared" si="211"/>
        <v>0</v>
      </c>
      <c r="AE175" s="396">
        <f t="shared" si="212"/>
        <v>0</v>
      </c>
      <c r="AF175" s="389">
        <f t="shared" si="277"/>
        <v>0</v>
      </c>
      <c r="AG175" s="367">
        <f t="shared" si="278"/>
        <v>0</v>
      </c>
      <c r="AH175" s="367">
        <f t="shared" si="191"/>
        <v>0</v>
      </c>
      <c r="AI175" s="367">
        <f t="shared" si="279"/>
        <v>200.68</v>
      </c>
      <c r="AJ175" s="367">
        <f t="shared" si="280"/>
        <v>15051000</v>
      </c>
      <c r="AK175" s="372">
        <f t="shared" si="192"/>
        <v>1</v>
      </c>
      <c r="AL175" s="394">
        <f t="shared" si="213"/>
        <v>0</v>
      </c>
      <c r="AM175" s="395">
        <f t="shared" si="214"/>
        <v>0</v>
      </c>
      <c r="AN175" s="395">
        <f t="shared" si="215"/>
        <v>0</v>
      </c>
      <c r="AO175" s="394">
        <f t="shared" si="216"/>
        <v>1</v>
      </c>
      <c r="AP175" s="395">
        <f t="shared" si="217"/>
        <v>200.68</v>
      </c>
      <c r="AQ175" s="395">
        <f t="shared" si="218"/>
        <v>15051000</v>
      </c>
      <c r="AR175" s="394">
        <f t="shared" si="219"/>
        <v>0</v>
      </c>
      <c r="AS175" s="366">
        <f t="shared" si="220"/>
        <v>0</v>
      </c>
      <c r="AT175" s="366">
        <f t="shared" si="221"/>
        <v>0</v>
      </c>
      <c r="AU175" s="394">
        <f t="shared" si="222"/>
        <v>1</v>
      </c>
      <c r="AV175" s="395">
        <f t="shared" si="223"/>
        <v>200.68</v>
      </c>
      <c r="AW175" s="395">
        <f t="shared" si="224"/>
        <v>15051000</v>
      </c>
      <c r="AX175" s="394">
        <f t="shared" si="225"/>
        <v>0</v>
      </c>
      <c r="AY175" s="366">
        <f t="shared" si="226"/>
        <v>0</v>
      </c>
      <c r="AZ175" s="366">
        <f t="shared" si="227"/>
        <v>0</v>
      </c>
      <c r="BA175" s="394">
        <f t="shared" si="228"/>
        <v>0</v>
      </c>
      <c r="BB175" s="366">
        <f t="shared" si="270"/>
        <v>0</v>
      </c>
      <c r="BC175" s="366">
        <f t="shared" si="271"/>
        <v>0</v>
      </c>
      <c r="BD175" s="394">
        <f t="shared" si="269"/>
        <v>1</v>
      </c>
      <c r="BE175" s="366">
        <f t="shared" si="272"/>
        <v>200.68</v>
      </c>
      <c r="BF175" s="366">
        <f t="shared" si="273"/>
        <v>15051000</v>
      </c>
      <c r="BG175" s="394">
        <f t="shared" si="229"/>
        <v>0</v>
      </c>
      <c r="BH175" s="366">
        <f t="shared" si="274"/>
        <v>0</v>
      </c>
      <c r="BI175" s="366">
        <f t="shared" si="275"/>
        <v>0</v>
      </c>
      <c r="BJ175" s="394">
        <f t="shared" si="230"/>
        <v>0</v>
      </c>
      <c r="BK175" s="366">
        <f t="shared" si="231"/>
        <v>0</v>
      </c>
      <c r="BL175" s="366">
        <f t="shared" si="232"/>
        <v>0</v>
      </c>
      <c r="BM175" s="394">
        <f t="shared" si="233"/>
        <v>0</v>
      </c>
      <c r="BN175" s="366">
        <f t="shared" si="234"/>
        <v>0</v>
      </c>
      <c r="BO175" s="366">
        <f t="shared" si="235"/>
        <v>0</v>
      </c>
      <c r="BP175" s="394">
        <f t="shared" si="236"/>
        <v>0</v>
      </c>
      <c r="BQ175" s="366">
        <f t="shared" si="237"/>
        <v>0</v>
      </c>
      <c r="BR175" s="366">
        <f t="shared" si="238"/>
        <v>0</v>
      </c>
      <c r="BS175" s="394">
        <f t="shared" si="239"/>
        <v>0</v>
      </c>
      <c r="BT175" s="366">
        <f t="shared" si="240"/>
        <v>0</v>
      </c>
      <c r="BU175" s="366">
        <f t="shared" si="241"/>
        <v>0</v>
      </c>
      <c r="BV175" s="394">
        <f t="shared" si="242"/>
        <v>0</v>
      </c>
      <c r="BW175" s="366">
        <f t="shared" si="243"/>
        <v>0</v>
      </c>
      <c r="BX175" s="366">
        <f t="shared" si="244"/>
        <v>0</v>
      </c>
      <c r="BY175" s="394">
        <f t="shared" si="245"/>
        <v>0</v>
      </c>
      <c r="BZ175" s="366">
        <f t="shared" si="246"/>
        <v>0</v>
      </c>
      <c r="CA175" s="366">
        <f t="shared" si="247"/>
        <v>0</v>
      </c>
      <c r="CB175" s="394">
        <f t="shared" si="248"/>
        <v>0</v>
      </c>
      <c r="CC175" s="366">
        <f t="shared" si="249"/>
        <v>0</v>
      </c>
      <c r="CD175" s="366">
        <f t="shared" si="250"/>
        <v>0</v>
      </c>
      <c r="CE175" s="394">
        <f t="shared" si="251"/>
        <v>0</v>
      </c>
      <c r="CF175" s="366">
        <f t="shared" si="252"/>
        <v>0</v>
      </c>
      <c r="CG175" s="366">
        <f t="shared" si="253"/>
        <v>0</v>
      </c>
      <c r="CH175" s="394">
        <f t="shared" si="254"/>
        <v>1</v>
      </c>
      <c r="CI175" s="366">
        <f t="shared" si="255"/>
        <v>200.68</v>
      </c>
      <c r="CJ175" s="366">
        <f t="shared" si="256"/>
        <v>15051000</v>
      </c>
      <c r="CK175" s="394">
        <f t="shared" si="257"/>
        <v>0</v>
      </c>
      <c r="CL175" s="366">
        <f t="shared" si="258"/>
        <v>0</v>
      </c>
      <c r="CM175" s="366">
        <f t="shared" si="259"/>
        <v>0</v>
      </c>
      <c r="CN175" s="394">
        <f t="shared" si="260"/>
        <v>0</v>
      </c>
      <c r="CO175" s="366">
        <f t="shared" si="261"/>
        <v>0</v>
      </c>
      <c r="CP175" s="366">
        <f t="shared" si="262"/>
        <v>0</v>
      </c>
      <c r="CQ175" s="394">
        <f t="shared" si="263"/>
        <v>0</v>
      </c>
      <c r="CR175" s="366">
        <f t="shared" si="264"/>
        <v>0</v>
      </c>
      <c r="CS175" s="366">
        <f t="shared" si="265"/>
        <v>0</v>
      </c>
      <c r="CT175" s="394">
        <f t="shared" si="266"/>
        <v>0</v>
      </c>
      <c r="CU175" s="366">
        <f t="shared" si="267"/>
        <v>0</v>
      </c>
      <c r="CV175" s="366">
        <f t="shared" si="268"/>
        <v>0</v>
      </c>
      <c r="CW175" s="429"/>
      <c r="CX175" s="429"/>
      <c r="CY175" s="429"/>
      <c r="CZ175" s="429"/>
      <c r="DA175" s="429"/>
      <c r="DB175" s="429"/>
      <c r="DC175" s="429"/>
      <c r="DD175" s="429"/>
      <c r="DE175" s="429"/>
      <c r="DF175" s="429"/>
      <c r="DG175" s="429"/>
      <c r="DH175" s="429"/>
      <c r="DI175" s="429"/>
      <c r="DJ175" s="429"/>
      <c r="DK175" s="429"/>
      <c r="DL175" s="429"/>
      <c r="DM175" s="429"/>
      <c r="DN175" s="429"/>
      <c r="DO175" s="429"/>
      <c r="DP175" s="429"/>
      <c r="DQ175" s="429"/>
      <c r="DR175" s="429"/>
      <c r="DS175" s="429"/>
      <c r="DT175" s="429"/>
      <c r="DU175" s="429"/>
      <c r="DV175" s="429"/>
      <c r="DW175" s="429"/>
      <c r="DX175" s="429"/>
      <c r="DY175" s="429"/>
      <c r="DZ175" s="429"/>
      <c r="EA175" s="429"/>
      <c r="EB175" s="429"/>
      <c r="EC175" s="429"/>
      <c r="ED175" s="429"/>
      <c r="EE175" s="429"/>
      <c r="EF175" s="429"/>
      <c r="EG175" s="429"/>
      <c r="EH175" s="429"/>
      <c r="EI175" s="429"/>
      <c r="EJ175" s="429"/>
      <c r="EK175" s="429"/>
      <c r="EL175" s="429"/>
      <c r="EM175" s="429"/>
      <c r="EN175" s="429"/>
      <c r="EO175" s="429"/>
      <c r="EP175" s="429"/>
      <c r="EQ175" s="429"/>
      <c r="ER175" s="429"/>
      <c r="ES175" s="429"/>
      <c r="ET175" s="429"/>
      <c r="EU175" s="429"/>
    </row>
    <row r="176" spans="1:151" x14ac:dyDescent="0.3">
      <c r="A176" s="161">
        <v>51</v>
      </c>
      <c r="B176" s="162" t="s">
        <v>23</v>
      </c>
      <c r="C176" s="2" t="s">
        <v>198</v>
      </c>
      <c r="D176" s="2" t="s">
        <v>197</v>
      </c>
      <c r="E176" s="2" t="s">
        <v>101</v>
      </c>
      <c r="F176" s="2" t="s">
        <v>397</v>
      </c>
      <c r="G176" s="174" t="s">
        <v>94</v>
      </c>
      <c r="H176" s="10" t="s">
        <v>348</v>
      </c>
      <c r="I176" s="10">
        <v>2019</v>
      </c>
      <c r="J176" s="181" t="s">
        <v>83</v>
      </c>
      <c r="K176" s="119" t="s">
        <v>40</v>
      </c>
      <c r="L176" s="410" t="s">
        <v>376</v>
      </c>
      <c r="M176" s="2" t="s">
        <v>392</v>
      </c>
      <c r="N176" s="93">
        <v>102.93</v>
      </c>
      <c r="O176" s="99">
        <v>62000</v>
      </c>
      <c r="P176" s="363">
        <v>6381660</v>
      </c>
      <c r="Q176" s="394">
        <f t="shared" si="198"/>
        <v>1</v>
      </c>
      <c r="R176" s="395">
        <f t="shared" si="199"/>
        <v>102.93</v>
      </c>
      <c r="S176" s="395">
        <f t="shared" si="200"/>
        <v>6381660</v>
      </c>
      <c r="T176" s="394">
        <f t="shared" si="201"/>
        <v>0</v>
      </c>
      <c r="U176" s="395">
        <f t="shared" si="202"/>
        <v>0</v>
      </c>
      <c r="V176" s="395">
        <f t="shared" si="203"/>
        <v>0</v>
      </c>
      <c r="W176" s="394">
        <f t="shared" si="204"/>
        <v>0</v>
      </c>
      <c r="X176" s="396">
        <f t="shared" si="205"/>
        <v>0</v>
      </c>
      <c r="Y176" s="396">
        <f t="shared" si="206"/>
        <v>0</v>
      </c>
      <c r="Z176" s="394">
        <f t="shared" si="207"/>
        <v>0</v>
      </c>
      <c r="AA176" s="396">
        <f t="shared" si="208"/>
        <v>0</v>
      </c>
      <c r="AB176" s="396">
        <f t="shared" si="209"/>
        <v>0</v>
      </c>
      <c r="AC176" s="394">
        <f t="shared" si="210"/>
        <v>0</v>
      </c>
      <c r="AD176" s="396">
        <f t="shared" si="211"/>
        <v>0</v>
      </c>
      <c r="AE176" s="396">
        <f t="shared" si="212"/>
        <v>0</v>
      </c>
      <c r="AF176" s="389">
        <f t="shared" si="277"/>
        <v>0</v>
      </c>
      <c r="AG176" s="367">
        <f t="shared" si="278"/>
        <v>0</v>
      </c>
      <c r="AH176" s="367">
        <f t="shared" si="191"/>
        <v>0</v>
      </c>
      <c r="AI176" s="367">
        <f t="shared" si="279"/>
        <v>102.93</v>
      </c>
      <c r="AJ176" s="367">
        <f t="shared" si="280"/>
        <v>6381660</v>
      </c>
      <c r="AK176" s="372">
        <f t="shared" si="192"/>
        <v>1</v>
      </c>
      <c r="AL176" s="394">
        <f t="shared" si="213"/>
        <v>0</v>
      </c>
      <c r="AM176" s="395">
        <f t="shared" si="214"/>
        <v>0</v>
      </c>
      <c r="AN176" s="395">
        <f t="shared" si="215"/>
        <v>0</v>
      </c>
      <c r="AO176" s="394">
        <f t="shared" si="216"/>
        <v>0</v>
      </c>
      <c r="AP176" s="395">
        <f t="shared" si="217"/>
        <v>0</v>
      </c>
      <c r="AQ176" s="395">
        <f t="shared" si="218"/>
        <v>0</v>
      </c>
      <c r="AR176" s="394">
        <f t="shared" si="219"/>
        <v>1</v>
      </c>
      <c r="AS176" s="366">
        <f t="shared" si="220"/>
        <v>102.93</v>
      </c>
      <c r="AT176" s="366">
        <f t="shared" si="221"/>
        <v>6381660</v>
      </c>
      <c r="AU176" s="394">
        <f t="shared" si="222"/>
        <v>0</v>
      </c>
      <c r="AV176" s="395">
        <f t="shared" si="223"/>
        <v>0</v>
      </c>
      <c r="AW176" s="395">
        <f t="shared" si="224"/>
        <v>0</v>
      </c>
      <c r="AX176" s="394">
        <f t="shared" si="225"/>
        <v>1</v>
      </c>
      <c r="AY176" s="366">
        <f t="shared" si="226"/>
        <v>102.93</v>
      </c>
      <c r="AZ176" s="366">
        <f t="shared" si="227"/>
        <v>6381660</v>
      </c>
      <c r="BA176" s="394">
        <f t="shared" si="228"/>
        <v>0</v>
      </c>
      <c r="BB176" s="366">
        <f t="shared" si="270"/>
        <v>0</v>
      </c>
      <c r="BC176" s="366">
        <f t="shared" si="271"/>
        <v>0</v>
      </c>
      <c r="BD176" s="394">
        <f t="shared" si="269"/>
        <v>1</v>
      </c>
      <c r="BE176" s="366">
        <f t="shared" si="272"/>
        <v>102.93</v>
      </c>
      <c r="BF176" s="366">
        <f t="shared" si="273"/>
        <v>6381660</v>
      </c>
      <c r="BG176" s="394">
        <f t="shared" si="229"/>
        <v>0</v>
      </c>
      <c r="BH176" s="366">
        <f t="shared" si="274"/>
        <v>0</v>
      </c>
      <c r="BI176" s="366">
        <f t="shared" si="275"/>
        <v>0</v>
      </c>
      <c r="BJ176" s="394">
        <f t="shared" si="230"/>
        <v>0</v>
      </c>
      <c r="BK176" s="366">
        <f t="shared" si="231"/>
        <v>0</v>
      </c>
      <c r="BL176" s="366">
        <f t="shared" si="232"/>
        <v>0</v>
      </c>
      <c r="BM176" s="394">
        <f t="shared" si="233"/>
        <v>0</v>
      </c>
      <c r="BN176" s="366">
        <f t="shared" si="234"/>
        <v>0</v>
      </c>
      <c r="BO176" s="366">
        <f t="shared" si="235"/>
        <v>0</v>
      </c>
      <c r="BP176" s="394">
        <f t="shared" si="236"/>
        <v>0</v>
      </c>
      <c r="BQ176" s="366">
        <f t="shared" si="237"/>
        <v>0</v>
      </c>
      <c r="BR176" s="366">
        <f t="shared" si="238"/>
        <v>0</v>
      </c>
      <c r="BS176" s="394">
        <f t="shared" si="239"/>
        <v>0</v>
      </c>
      <c r="BT176" s="366">
        <f t="shared" si="240"/>
        <v>0</v>
      </c>
      <c r="BU176" s="366">
        <f t="shared" si="241"/>
        <v>0</v>
      </c>
      <c r="BV176" s="394">
        <f t="shared" si="242"/>
        <v>0</v>
      </c>
      <c r="BW176" s="366">
        <f t="shared" si="243"/>
        <v>0</v>
      </c>
      <c r="BX176" s="366">
        <f t="shared" si="244"/>
        <v>0</v>
      </c>
      <c r="BY176" s="394">
        <f t="shared" si="245"/>
        <v>0</v>
      </c>
      <c r="BZ176" s="366">
        <f t="shared" si="246"/>
        <v>0</v>
      </c>
      <c r="CA176" s="366">
        <f t="shared" si="247"/>
        <v>0</v>
      </c>
      <c r="CB176" s="394">
        <f t="shared" si="248"/>
        <v>0</v>
      </c>
      <c r="CC176" s="366">
        <f t="shared" si="249"/>
        <v>0</v>
      </c>
      <c r="CD176" s="366">
        <f t="shared" si="250"/>
        <v>0</v>
      </c>
      <c r="CE176" s="394">
        <f t="shared" si="251"/>
        <v>0</v>
      </c>
      <c r="CF176" s="366">
        <f t="shared" si="252"/>
        <v>0</v>
      </c>
      <c r="CG176" s="366">
        <f t="shared" si="253"/>
        <v>0</v>
      </c>
      <c r="CH176" s="394">
        <f t="shared" si="254"/>
        <v>1</v>
      </c>
      <c r="CI176" s="366">
        <f t="shared" si="255"/>
        <v>102.93</v>
      </c>
      <c r="CJ176" s="366">
        <f t="shared" si="256"/>
        <v>6381660</v>
      </c>
      <c r="CK176" s="394">
        <f t="shared" si="257"/>
        <v>0</v>
      </c>
      <c r="CL176" s="366">
        <f t="shared" si="258"/>
        <v>0</v>
      </c>
      <c r="CM176" s="366">
        <f t="shared" si="259"/>
        <v>0</v>
      </c>
      <c r="CN176" s="394">
        <f t="shared" si="260"/>
        <v>0</v>
      </c>
      <c r="CO176" s="366">
        <f t="shared" si="261"/>
        <v>0</v>
      </c>
      <c r="CP176" s="366">
        <f t="shared" si="262"/>
        <v>0</v>
      </c>
      <c r="CQ176" s="394">
        <f t="shared" si="263"/>
        <v>0</v>
      </c>
      <c r="CR176" s="366">
        <f t="shared" si="264"/>
        <v>0</v>
      </c>
      <c r="CS176" s="366">
        <f t="shared" si="265"/>
        <v>0</v>
      </c>
      <c r="CT176" s="394">
        <f t="shared" si="266"/>
        <v>0</v>
      </c>
      <c r="CU176" s="366">
        <f t="shared" si="267"/>
        <v>0</v>
      </c>
      <c r="CV176" s="366">
        <f t="shared" si="268"/>
        <v>0</v>
      </c>
      <c r="CW176" s="429"/>
      <c r="CX176" s="429"/>
      <c r="CY176" s="429"/>
      <c r="CZ176" s="429"/>
      <c r="DA176" s="429"/>
      <c r="DB176" s="429"/>
      <c r="DC176" s="429"/>
      <c r="DD176" s="429"/>
      <c r="DE176" s="429"/>
      <c r="DF176" s="429"/>
      <c r="DG176" s="429"/>
      <c r="DH176" s="429"/>
      <c r="DI176" s="429"/>
      <c r="DJ176" s="429"/>
      <c r="DK176" s="429"/>
      <c r="DL176" s="429"/>
      <c r="DM176" s="429"/>
      <c r="DN176" s="429"/>
      <c r="DO176" s="429"/>
      <c r="DP176" s="429"/>
      <c r="DQ176" s="429"/>
      <c r="DR176" s="429"/>
      <c r="DS176" s="429"/>
      <c r="DT176" s="429"/>
      <c r="DU176" s="429"/>
      <c r="DV176" s="429"/>
      <c r="DW176" s="429"/>
      <c r="DX176" s="429"/>
      <c r="DY176" s="429"/>
      <c r="DZ176" s="429"/>
      <c r="EA176" s="429"/>
      <c r="EB176" s="429"/>
      <c r="EC176" s="429"/>
      <c r="ED176" s="429"/>
      <c r="EE176" s="429"/>
      <c r="EF176" s="429"/>
      <c r="EG176" s="429"/>
      <c r="EH176" s="429"/>
      <c r="EI176" s="429"/>
      <c r="EJ176" s="429"/>
      <c r="EK176" s="429"/>
      <c r="EL176" s="429"/>
      <c r="EM176" s="429"/>
      <c r="EN176" s="429"/>
      <c r="EO176" s="429"/>
      <c r="EP176" s="429"/>
      <c r="EQ176" s="429"/>
      <c r="ER176" s="429"/>
      <c r="ES176" s="429"/>
      <c r="ET176" s="429"/>
      <c r="EU176" s="429"/>
    </row>
    <row r="177" spans="1:151" x14ac:dyDescent="0.3">
      <c r="A177" s="161">
        <v>52</v>
      </c>
      <c r="B177" s="162" t="s">
        <v>23</v>
      </c>
      <c r="C177" s="2" t="s">
        <v>198</v>
      </c>
      <c r="D177" s="2" t="s">
        <v>197</v>
      </c>
      <c r="E177" s="2" t="s">
        <v>101</v>
      </c>
      <c r="F177" s="2" t="s">
        <v>397</v>
      </c>
      <c r="G177" s="174" t="s">
        <v>94</v>
      </c>
      <c r="H177" s="10" t="s">
        <v>348</v>
      </c>
      <c r="I177" s="10">
        <v>2019</v>
      </c>
      <c r="J177" s="181" t="s">
        <v>83</v>
      </c>
      <c r="K177" s="119" t="s">
        <v>28</v>
      </c>
      <c r="L177" s="410" t="s">
        <v>376</v>
      </c>
      <c r="M177" s="2" t="s">
        <v>392</v>
      </c>
      <c r="N177" s="93">
        <v>101.69</v>
      </c>
      <c r="O177" s="99">
        <v>62000</v>
      </c>
      <c r="P177" s="363">
        <v>6304780</v>
      </c>
      <c r="Q177" s="394">
        <f t="shared" si="198"/>
        <v>1</v>
      </c>
      <c r="R177" s="395">
        <f t="shared" si="199"/>
        <v>101.69</v>
      </c>
      <c r="S177" s="395">
        <f t="shared" si="200"/>
        <v>6304780</v>
      </c>
      <c r="T177" s="394">
        <f t="shared" si="201"/>
        <v>0</v>
      </c>
      <c r="U177" s="395">
        <f t="shared" si="202"/>
        <v>0</v>
      </c>
      <c r="V177" s="395">
        <f t="shared" si="203"/>
        <v>0</v>
      </c>
      <c r="W177" s="394">
        <f t="shared" si="204"/>
        <v>0</v>
      </c>
      <c r="X177" s="396">
        <f t="shared" si="205"/>
        <v>0</v>
      </c>
      <c r="Y177" s="396">
        <f t="shared" si="206"/>
        <v>0</v>
      </c>
      <c r="Z177" s="394">
        <f t="shared" si="207"/>
        <v>0</v>
      </c>
      <c r="AA177" s="396">
        <f t="shared" si="208"/>
        <v>0</v>
      </c>
      <c r="AB177" s="396">
        <f t="shared" si="209"/>
        <v>0</v>
      </c>
      <c r="AC177" s="394">
        <f t="shared" si="210"/>
        <v>0</v>
      </c>
      <c r="AD177" s="396">
        <f t="shared" si="211"/>
        <v>0</v>
      </c>
      <c r="AE177" s="396">
        <f t="shared" si="212"/>
        <v>0</v>
      </c>
      <c r="AF177" s="389">
        <f t="shared" si="277"/>
        <v>0</v>
      </c>
      <c r="AG177" s="367">
        <f t="shared" si="278"/>
        <v>0</v>
      </c>
      <c r="AH177" s="367">
        <f t="shared" si="191"/>
        <v>0</v>
      </c>
      <c r="AI177" s="367">
        <f t="shared" si="279"/>
        <v>101.69</v>
      </c>
      <c r="AJ177" s="367">
        <f t="shared" si="280"/>
        <v>6304780</v>
      </c>
      <c r="AK177" s="372">
        <f t="shared" si="192"/>
        <v>1</v>
      </c>
      <c r="AL177" s="394">
        <f t="shared" si="213"/>
        <v>0</v>
      </c>
      <c r="AM177" s="395">
        <f t="shared" si="214"/>
        <v>0</v>
      </c>
      <c r="AN177" s="395">
        <f t="shared" si="215"/>
        <v>0</v>
      </c>
      <c r="AO177" s="394">
        <f t="shared" si="216"/>
        <v>0</v>
      </c>
      <c r="AP177" s="395">
        <f t="shared" si="217"/>
        <v>0</v>
      </c>
      <c r="AQ177" s="395">
        <f t="shared" si="218"/>
        <v>0</v>
      </c>
      <c r="AR177" s="394">
        <f t="shared" si="219"/>
        <v>1</v>
      </c>
      <c r="AS177" s="366">
        <f t="shared" si="220"/>
        <v>101.69</v>
      </c>
      <c r="AT177" s="366">
        <f t="shared" si="221"/>
        <v>6304780</v>
      </c>
      <c r="AU177" s="394">
        <f t="shared" si="222"/>
        <v>0</v>
      </c>
      <c r="AV177" s="395">
        <f t="shared" si="223"/>
        <v>0</v>
      </c>
      <c r="AW177" s="395">
        <f t="shared" si="224"/>
        <v>0</v>
      </c>
      <c r="AX177" s="394">
        <f t="shared" si="225"/>
        <v>1</v>
      </c>
      <c r="AY177" s="366">
        <f t="shared" si="226"/>
        <v>101.69</v>
      </c>
      <c r="AZ177" s="366">
        <f t="shared" si="227"/>
        <v>6304780</v>
      </c>
      <c r="BA177" s="394">
        <f t="shared" si="228"/>
        <v>0</v>
      </c>
      <c r="BB177" s="366">
        <f t="shared" si="270"/>
        <v>0</v>
      </c>
      <c r="BC177" s="366">
        <f t="shared" si="271"/>
        <v>0</v>
      </c>
      <c r="BD177" s="394">
        <f t="shared" si="269"/>
        <v>1</v>
      </c>
      <c r="BE177" s="366">
        <f t="shared" si="272"/>
        <v>101.69</v>
      </c>
      <c r="BF177" s="366">
        <f t="shared" si="273"/>
        <v>6304780</v>
      </c>
      <c r="BG177" s="394">
        <f t="shared" si="229"/>
        <v>0</v>
      </c>
      <c r="BH177" s="366">
        <f t="shared" si="274"/>
        <v>0</v>
      </c>
      <c r="BI177" s="366">
        <f t="shared" si="275"/>
        <v>0</v>
      </c>
      <c r="BJ177" s="394">
        <f t="shared" si="230"/>
        <v>0</v>
      </c>
      <c r="BK177" s="366">
        <f t="shared" si="231"/>
        <v>0</v>
      </c>
      <c r="BL177" s="366">
        <f t="shared" si="232"/>
        <v>0</v>
      </c>
      <c r="BM177" s="394">
        <f t="shared" si="233"/>
        <v>0</v>
      </c>
      <c r="BN177" s="366">
        <f t="shared" si="234"/>
        <v>0</v>
      </c>
      <c r="BO177" s="366">
        <f t="shared" si="235"/>
        <v>0</v>
      </c>
      <c r="BP177" s="394">
        <f t="shared" si="236"/>
        <v>0</v>
      </c>
      <c r="BQ177" s="366">
        <f t="shared" si="237"/>
        <v>0</v>
      </c>
      <c r="BR177" s="366">
        <f t="shared" si="238"/>
        <v>0</v>
      </c>
      <c r="BS177" s="394">
        <f t="shared" si="239"/>
        <v>0</v>
      </c>
      <c r="BT177" s="366">
        <f t="shared" si="240"/>
        <v>0</v>
      </c>
      <c r="BU177" s="366">
        <f t="shared" si="241"/>
        <v>0</v>
      </c>
      <c r="BV177" s="394">
        <f t="shared" si="242"/>
        <v>0</v>
      </c>
      <c r="BW177" s="366">
        <f t="shared" si="243"/>
        <v>0</v>
      </c>
      <c r="BX177" s="366">
        <f t="shared" si="244"/>
        <v>0</v>
      </c>
      <c r="BY177" s="394">
        <f t="shared" si="245"/>
        <v>0</v>
      </c>
      <c r="BZ177" s="366">
        <f t="shared" si="246"/>
        <v>0</v>
      </c>
      <c r="CA177" s="366">
        <f t="shared" si="247"/>
        <v>0</v>
      </c>
      <c r="CB177" s="394">
        <f t="shared" si="248"/>
        <v>0</v>
      </c>
      <c r="CC177" s="366">
        <f t="shared" si="249"/>
        <v>0</v>
      </c>
      <c r="CD177" s="366">
        <f t="shared" si="250"/>
        <v>0</v>
      </c>
      <c r="CE177" s="394">
        <f t="shared" si="251"/>
        <v>0</v>
      </c>
      <c r="CF177" s="366">
        <f t="shared" si="252"/>
        <v>0</v>
      </c>
      <c r="CG177" s="366">
        <f t="shared" si="253"/>
        <v>0</v>
      </c>
      <c r="CH177" s="394">
        <f t="shared" si="254"/>
        <v>1</v>
      </c>
      <c r="CI177" s="366">
        <f t="shared" si="255"/>
        <v>101.69</v>
      </c>
      <c r="CJ177" s="366">
        <f t="shared" si="256"/>
        <v>6304780</v>
      </c>
      <c r="CK177" s="394">
        <f t="shared" si="257"/>
        <v>0</v>
      </c>
      <c r="CL177" s="366">
        <f t="shared" si="258"/>
        <v>0</v>
      </c>
      <c r="CM177" s="366">
        <f t="shared" si="259"/>
        <v>0</v>
      </c>
      <c r="CN177" s="394">
        <f t="shared" si="260"/>
        <v>0</v>
      </c>
      <c r="CO177" s="366">
        <f t="shared" si="261"/>
        <v>0</v>
      </c>
      <c r="CP177" s="366">
        <f t="shared" si="262"/>
        <v>0</v>
      </c>
      <c r="CQ177" s="394">
        <f t="shared" si="263"/>
        <v>0</v>
      </c>
      <c r="CR177" s="366">
        <f t="shared" si="264"/>
        <v>0</v>
      </c>
      <c r="CS177" s="366">
        <f t="shared" si="265"/>
        <v>0</v>
      </c>
      <c r="CT177" s="394">
        <f t="shared" si="266"/>
        <v>0</v>
      </c>
      <c r="CU177" s="366">
        <f t="shared" si="267"/>
        <v>0</v>
      </c>
      <c r="CV177" s="366">
        <f t="shared" si="268"/>
        <v>0</v>
      </c>
      <c r="CW177" s="429"/>
      <c r="CX177" s="429"/>
      <c r="CY177" s="429"/>
      <c r="CZ177" s="429"/>
      <c r="DA177" s="429"/>
      <c r="DB177" s="429"/>
      <c r="DC177" s="429"/>
      <c r="DD177" s="429"/>
      <c r="DE177" s="429"/>
      <c r="DF177" s="429"/>
      <c r="DG177" s="429"/>
      <c r="DH177" s="429"/>
      <c r="DI177" s="429"/>
      <c r="DJ177" s="429"/>
      <c r="DK177" s="429"/>
      <c r="DL177" s="429"/>
      <c r="DM177" s="429"/>
      <c r="DN177" s="429"/>
      <c r="DO177" s="429"/>
      <c r="DP177" s="429"/>
      <c r="DQ177" s="429"/>
      <c r="DR177" s="429"/>
      <c r="DS177" s="429"/>
      <c r="DT177" s="429"/>
      <c r="DU177" s="429"/>
      <c r="DV177" s="429"/>
      <c r="DW177" s="429"/>
      <c r="DX177" s="429"/>
      <c r="DY177" s="429"/>
      <c r="DZ177" s="429"/>
      <c r="EA177" s="429"/>
      <c r="EB177" s="429"/>
      <c r="EC177" s="429"/>
      <c r="ED177" s="429"/>
      <c r="EE177" s="429"/>
      <c r="EF177" s="429"/>
      <c r="EG177" s="429"/>
      <c r="EH177" s="429"/>
      <c r="EI177" s="429"/>
      <c r="EJ177" s="429"/>
      <c r="EK177" s="429"/>
      <c r="EL177" s="429"/>
      <c r="EM177" s="429"/>
      <c r="EN177" s="429"/>
      <c r="EO177" s="429"/>
      <c r="EP177" s="429"/>
      <c r="EQ177" s="429"/>
      <c r="ER177" s="429"/>
      <c r="ES177" s="429"/>
      <c r="ET177" s="429"/>
      <c r="EU177" s="429"/>
    </row>
    <row r="178" spans="1:151" x14ac:dyDescent="0.3">
      <c r="A178" s="161">
        <v>53</v>
      </c>
      <c r="B178" s="162" t="s">
        <v>23</v>
      </c>
      <c r="C178" s="2" t="s">
        <v>198</v>
      </c>
      <c r="D178" s="2" t="s">
        <v>197</v>
      </c>
      <c r="E178" s="2" t="s">
        <v>101</v>
      </c>
      <c r="F178" s="2" t="s">
        <v>397</v>
      </c>
      <c r="G178" s="174" t="s">
        <v>94</v>
      </c>
      <c r="H178" s="10" t="s">
        <v>348</v>
      </c>
      <c r="I178" s="10">
        <v>2019</v>
      </c>
      <c r="J178" s="182" t="s">
        <v>84</v>
      </c>
      <c r="K178" s="123" t="s">
        <v>30</v>
      </c>
      <c r="L178" s="410" t="s">
        <v>376</v>
      </c>
      <c r="M178" s="2" t="s">
        <v>392</v>
      </c>
      <c r="N178" s="124">
        <v>55.43</v>
      </c>
      <c r="O178" s="105">
        <v>63000</v>
      </c>
      <c r="P178" s="364">
        <v>3492090</v>
      </c>
      <c r="Q178" s="394">
        <f t="shared" si="198"/>
        <v>1</v>
      </c>
      <c r="R178" s="395">
        <f t="shared" si="199"/>
        <v>55.43</v>
      </c>
      <c r="S178" s="395">
        <f t="shared" si="200"/>
        <v>3492090</v>
      </c>
      <c r="T178" s="394">
        <f t="shared" si="201"/>
        <v>0</v>
      </c>
      <c r="U178" s="395">
        <f t="shared" si="202"/>
        <v>0</v>
      </c>
      <c r="V178" s="395">
        <f t="shared" si="203"/>
        <v>0</v>
      </c>
      <c r="W178" s="394">
        <f t="shared" si="204"/>
        <v>0</v>
      </c>
      <c r="X178" s="396">
        <f t="shared" si="205"/>
        <v>0</v>
      </c>
      <c r="Y178" s="396">
        <f t="shared" si="206"/>
        <v>0</v>
      </c>
      <c r="Z178" s="394">
        <f t="shared" si="207"/>
        <v>0</v>
      </c>
      <c r="AA178" s="396">
        <f t="shared" si="208"/>
        <v>0</v>
      </c>
      <c r="AB178" s="396">
        <f t="shared" si="209"/>
        <v>0</v>
      </c>
      <c r="AC178" s="394">
        <f t="shared" si="210"/>
        <v>0</v>
      </c>
      <c r="AD178" s="396">
        <f t="shared" si="211"/>
        <v>0</v>
      </c>
      <c r="AE178" s="396">
        <f t="shared" si="212"/>
        <v>0</v>
      </c>
      <c r="AF178" s="389">
        <f t="shared" si="277"/>
        <v>0</v>
      </c>
      <c r="AG178" s="367">
        <f t="shared" si="278"/>
        <v>0</v>
      </c>
      <c r="AH178" s="367">
        <f t="shared" si="191"/>
        <v>0</v>
      </c>
      <c r="AI178" s="367">
        <f t="shared" si="279"/>
        <v>55.43</v>
      </c>
      <c r="AJ178" s="367">
        <f t="shared" si="280"/>
        <v>3492090</v>
      </c>
      <c r="AK178" s="372">
        <f t="shared" si="192"/>
        <v>1</v>
      </c>
      <c r="AL178" s="394">
        <f t="shared" si="213"/>
        <v>0</v>
      </c>
      <c r="AM178" s="395">
        <f t="shared" si="214"/>
        <v>0</v>
      </c>
      <c r="AN178" s="395">
        <f t="shared" si="215"/>
        <v>0</v>
      </c>
      <c r="AO178" s="394">
        <f t="shared" si="216"/>
        <v>0</v>
      </c>
      <c r="AP178" s="395">
        <f t="shared" si="217"/>
        <v>0</v>
      </c>
      <c r="AQ178" s="395">
        <f t="shared" si="218"/>
        <v>0</v>
      </c>
      <c r="AR178" s="394">
        <f t="shared" si="219"/>
        <v>1</v>
      </c>
      <c r="AS178" s="366">
        <f t="shared" si="220"/>
        <v>55.43</v>
      </c>
      <c r="AT178" s="366">
        <f t="shared" si="221"/>
        <v>3492090</v>
      </c>
      <c r="AU178" s="394">
        <f t="shared" si="222"/>
        <v>0</v>
      </c>
      <c r="AV178" s="395">
        <f t="shared" si="223"/>
        <v>0</v>
      </c>
      <c r="AW178" s="395">
        <f t="shared" si="224"/>
        <v>0</v>
      </c>
      <c r="AX178" s="394">
        <f t="shared" si="225"/>
        <v>1</v>
      </c>
      <c r="AY178" s="366">
        <f t="shared" si="226"/>
        <v>55.43</v>
      </c>
      <c r="AZ178" s="366">
        <f t="shared" si="227"/>
        <v>3492090</v>
      </c>
      <c r="BA178" s="394">
        <f t="shared" si="228"/>
        <v>0</v>
      </c>
      <c r="BB178" s="366">
        <f t="shared" si="270"/>
        <v>0</v>
      </c>
      <c r="BC178" s="366">
        <f t="shared" si="271"/>
        <v>0</v>
      </c>
      <c r="BD178" s="394">
        <f t="shared" si="269"/>
        <v>1</v>
      </c>
      <c r="BE178" s="366">
        <f t="shared" si="272"/>
        <v>55.43</v>
      </c>
      <c r="BF178" s="366">
        <f t="shared" si="273"/>
        <v>3492090</v>
      </c>
      <c r="BG178" s="394">
        <f t="shared" si="229"/>
        <v>0</v>
      </c>
      <c r="BH178" s="366">
        <f t="shared" si="274"/>
        <v>0</v>
      </c>
      <c r="BI178" s="366">
        <f t="shared" si="275"/>
        <v>0</v>
      </c>
      <c r="BJ178" s="394">
        <f t="shared" si="230"/>
        <v>0</v>
      </c>
      <c r="BK178" s="366">
        <f t="shared" si="231"/>
        <v>0</v>
      </c>
      <c r="BL178" s="366">
        <f t="shared" si="232"/>
        <v>0</v>
      </c>
      <c r="BM178" s="394">
        <f t="shared" si="233"/>
        <v>0</v>
      </c>
      <c r="BN178" s="366">
        <f t="shared" si="234"/>
        <v>0</v>
      </c>
      <c r="BO178" s="366">
        <f t="shared" si="235"/>
        <v>0</v>
      </c>
      <c r="BP178" s="394">
        <f t="shared" si="236"/>
        <v>0</v>
      </c>
      <c r="BQ178" s="366">
        <f t="shared" si="237"/>
        <v>0</v>
      </c>
      <c r="BR178" s="366">
        <f t="shared" si="238"/>
        <v>0</v>
      </c>
      <c r="BS178" s="394">
        <f t="shared" si="239"/>
        <v>0</v>
      </c>
      <c r="BT178" s="366">
        <f t="shared" si="240"/>
        <v>0</v>
      </c>
      <c r="BU178" s="366">
        <f t="shared" si="241"/>
        <v>0</v>
      </c>
      <c r="BV178" s="394">
        <f t="shared" si="242"/>
        <v>0</v>
      </c>
      <c r="BW178" s="366">
        <f t="shared" si="243"/>
        <v>0</v>
      </c>
      <c r="BX178" s="366">
        <f t="shared" si="244"/>
        <v>0</v>
      </c>
      <c r="BY178" s="394">
        <f t="shared" si="245"/>
        <v>0</v>
      </c>
      <c r="BZ178" s="366">
        <f t="shared" si="246"/>
        <v>0</v>
      </c>
      <c r="CA178" s="366">
        <f t="shared" si="247"/>
        <v>0</v>
      </c>
      <c r="CB178" s="394">
        <f t="shared" si="248"/>
        <v>0</v>
      </c>
      <c r="CC178" s="366">
        <f t="shared" si="249"/>
        <v>0</v>
      </c>
      <c r="CD178" s="366">
        <f t="shared" si="250"/>
        <v>0</v>
      </c>
      <c r="CE178" s="394">
        <f t="shared" si="251"/>
        <v>0</v>
      </c>
      <c r="CF178" s="366">
        <f t="shared" si="252"/>
        <v>0</v>
      </c>
      <c r="CG178" s="366">
        <f t="shared" si="253"/>
        <v>0</v>
      </c>
      <c r="CH178" s="394">
        <f t="shared" si="254"/>
        <v>1</v>
      </c>
      <c r="CI178" s="366">
        <f t="shared" si="255"/>
        <v>55.43</v>
      </c>
      <c r="CJ178" s="366">
        <f t="shared" si="256"/>
        <v>3492090</v>
      </c>
      <c r="CK178" s="394">
        <f t="shared" si="257"/>
        <v>0</v>
      </c>
      <c r="CL178" s="366">
        <f t="shared" si="258"/>
        <v>0</v>
      </c>
      <c r="CM178" s="366">
        <f t="shared" si="259"/>
        <v>0</v>
      </c>
      <c r="CN178" s="394">
        <f t="shared" si="260"/>
        <v>0</v>
      </c>
      <c r="CO178" s="366">
        <f t="shared" si="261"/>
        <v>0</v>
      </c>
      <c r="CP178" s="366">
        <f t="shared" si="262"/>
        <v>0</v>
      </c>
      <c r="CQ178" s="394">
        <f t="shared" si="263"/>
        <v>0</v>
      </c>
      <c r="CR178" s="366">
        <f t="shared" si="264"/>
        <v>0</v>
      </c>
      <c r="CS178" s="366">
        <f t="shared" si="265"/>
        <v>0</v>
      </c>
      <c r="CT178" s="394">
        <f t="shared" si="266"/>
        <v>0</v>
      </c>
      <c r="CU178" s="366">
        <f t="shared" si="267"/>
        <v>0</v>
      </c>
      <c r="CV178" s="366">
        <f t="shared" si="268"/>
        <v>0</v>
      </c>
      <c r="CW178" s="429"/>
      <c r="CX178" s="429"/>
      <c r="CY178" s="429"/>
      <c r="CZ178" s="429"/>
      <c r="DA178" s="429"/>
      <c r="DB178" s="429"/>
      <c r="DC178" s="429"/>
      <c r="DD178" s="429"/>
      <c r="DE178" s="429"/>
      <c r="DF178" s="429"/>
      <c r="DG178" s="429"/>
      <c r="DH178" s="429"/>
      <c r="DI178" s="429"/>
      <c r="DJ178" s="429"/>
      <c r="DK178" s="429"/>
      <c r="DL178" s="429"/>
      <c r="DM178" s="429"/>
      <c r="DN178" s="429"/>
      <c r="DO178" s="429"/>
      <c r="DP178" s="429"/>
      <c r="DQ178" s="429"/>
      <c r="DR178" s="429"/>
      <c r="DS178" s="429"/>
      <c r="DT178" s="429"/>
      <c r="DU178" s="429"/>
      <c r="DV178" s="429"/>
      <c r="DW178" s="429"/>
      <c r="DX178" s="429"/>
      <c r="DY178" s="429"/>
      <c r="DZ178" s="429"/>
      <c r="EA178" s="429"/>
      <c r="EB178" s="429"/>
      <c r="EC178" s="429"/>
      <c r="ED178" s="429"/>
      <c r="EE178" s="429"/>
      <c r="EF178" s="429"/>
      <c r="EG178" s="429"/>
      <c r="EH178" s="429"/>
      <c r="EI178" s="429"/>
      <c r="EJ178" s="429"/>
      <c r="EK178" s="429"/>
      <c r="EL178" s="429"/>
      <c r="EM178" s="429"/>
      <c r="EN178" s="429"/>
      <c r="EO178" s="429"/>
      <c r="EP178" s="429"/>
      <c r="EQ178" s="429"/>
      <c r="ER178" s="429"/>
      <c r="ES178" s="429"/>
      <c r="ET178" s="429"/>
      <c r="EU178" s="429"/>
    </row>
    <row r="179" spans="1:151" x14ac:dyDescent="0.3">
      <c r="A179" s="161">
        <v>54</v>
      </c>
      <c r="B179" s="162" t="s">
        <v>23</v>
      </c>
      <c r="C179" s="2" t="s">
        <v>200</v>
      </c>
      <c r="D179" s="2" t="s">
        <v>201</v>
      </c>
      <c r="E179" s="2" t="s">
        <v>101</v>
      </c>
      <c r="F179" s="2" t="s">
        <v>397</v>
      </c>
      <c r="G179" s="174" t="s">
        <v>94</v>
      </c>
      <c r="H179" s="10" t="s">
        <v>348</v>
      </c>
      <c r="I179" s="10">
        <v>2020</v>
      </c>
      <c r="J179" s="183" t="s">
        <v>199</v>
      </c>
      <c r="K179" s="184">
        <v>3</v>
      </c>
      <c r="L179" s="410" t="s">
        <v>375</v>
      </c>
      <c r="M179" s="173" t="s">
        <v>17</v>
      </c>
      <c r="N179" s="93">
        <v>133.6</v>
      </c>
      <c r="O179" s="99">
        <v>85104.79</v>
      </c>
      <c r="P179" s="363">
        <v>11370000</v>
      </c>
      <c r="Q179" s="394">
        <f t="shared" si="198"/>
        <v>1</v>
      </c>
      <c r="R179" s="395">
        <f t="shared" si="199"/>
        <v>133.6</v>
      </c>
      <c r="S179" s="395">
        <f t="shared" si="200"/>
        <v>11370000</v>
      </c>
      <c r="T179" s="394">
        <f t="shared" si="201"/>
        <v>0</v>
      </c>
      <c r="U179" s="395">
        <f t="shared" si="202"/>
        <v>0</v>
      </c>
      <c r="V179" s="395">
        <f t="shared" si="203"/>
        <v>0</v>
      </c>
      <c r="W179" s="394">
        <f t="shared" si="204"/>
        <v>0</v>
      </c>
      <c r="X179" s="396">
        <f t="shared" si="205"/>
        <v>0</v>
      </c>
      <c r="Y179" s="396">
        <f t="shared" si="206"/>
        <v>0</v>
      </c>
      <c r="Z179" s="394">
        <f t="shared" si="207"/>
        <v>0</v>
      </c>
      <c r="AA179" s="396">
        <f t="shared" si="208"/>
        <v>0</v>
      </c>
      <c r="AB179" s="396">
        <f t="shared" si="209"/>
        <v>0</v>
      </c>
      <c r="AC179" s="394">
        <f t="shared" si="210"/>
        <v>0</v>
      </c>
      <c r="AD179" s="396">
        <f t="shared" si="211"/>
        <v>0</v>
      </c>
      <c r="AE179" s="396">
        <f t="shared" si="212"/>
        <v>0</v>
      </c>
      <c r="AF179" s="389">
        <f t="shared" si="277"/>
        <v>0</v>
      </c>
      <c r="AG179" s="367">
        <f t="shared" si="278"/>
        <v>0</v>
      </c>
      <c r="AH179" s="367">
        <f t="shared" si="191"/>
        <v>0</v>
      </c>
      <c r="AI179" s="367">
        <f t="shared" si="279"/>
        <v>133.6</v>
      </c>
      <c r="AJ179" s="367">
        <f t="shared" si="280"/>
        <v>11370000</v>
      </c>
      <c r="AK179" s="372">
        <f t="shared" si="192"/>
        <v>1</v>
      </c>
      <c r="AL179" s="394">
        <f t="shared" si="213"/>
        <v>0</v>
      </c>
      <c r="AM179" s="395">
        <f t="shared" si="214"/>
        <v>0</v>
      </c>
      <c r="AN179" s="395">
        <f t="shared" si="215"/>
        <v>0</v>
      </c>
      <c r="AO179" s="394">
        <f t="shared" si="216"/>
        <v>1</v>
      </c>
      <c r="AP179" s="395">
        <f t="shared" si="217"/>
        <v>133.6</v>
      </c>
      <c r="AQ179" s="395">
        <f t="shared" si="218"/>
        <v>11370000</v>
      </c>
      <c r="AR179" s="394">
        <f t="shared" si="219"/>
        <v>0</v>
      </c>
      <c r="AS179" s="366">
        <f t="shared" si="220"/>
        <v>0</v>
      </c>
      <c r="AT179" s="366">
        <f t="shared" si="221"/>
        <v>0</v>
      </c>
      <c r="AU179" s="394">
        <f t="shared" si="222"/>
        <v>1</v>
      </c>
      <c r="AV179" s="395">
        <f t="shared" si="223"/>
        <v>133.6</v>
      </c>
      <c r="AW179" s="395">
        <f t="shared" si="224"/>
        <v>11370000</v>
      </c>
      <c r="AX179" s="394">
        <f t="shared" si="225"/>
        <v>0</v>
      </c>
      <c r="AY179" s="366">
        <f t="shared" si="226"/>
        <v>0</v>
      </c>
      <c r="AZ179" s="366">
        <f t="shared" si="227"/>
        <v>0</v>
      </c>
      <c r="BA179" s="394">
        <f t="shared" si="228"/>
        <v>0</v>
      </c>
      <c r="BB179" s="366">
        <f t="shared" si="270"/>
        <v>0</v>
      </c>
      <c r="BC179" s="366">
        <f t="shared" si="271"/>
        <v>0</v>
      </c>
      <c r="BD179" s="394">
        <f t="shared" si="269"/>
        <v>1</v>
      </c>
      <c r="BE179" s="366">
        <f t="shared" si="272"/>
        <v>133.6</v>
      </c>
      <c r="BF179" s="366">
        <f t="shared" si="273"/>
        <v>11370000</v>
      </c>
      <c r="BG179" s="394">
        <f t="shared" si="229"/>
        <v>0</v>
      </c>
      <c r="BH179" s="366">
        <f t="shared" si="274"/>
        <v>0</v>
      </c>
      <c r="BI179" s="366">
        <f t="shared" si="275"/>
        <v>0</v>
      </c>
      <c r="BJ179" s="394">
        <f t="shared" si="230"/>
        <v>0</v>
      </c>
      <c r="BK179" s="366">
        <f t="shared" si="231"/>
        <v>0</v>
      </c>
      <c r="BL179" s="366">
        <f t="shared" si="232"/>
        <v>0</v>
      </c>
      <c r="BM179" s="394">
        <f t="shared" si="233"/>
        <v>0</v>
      </c>
      <c r="BN179" s="366">
        <f t="shared" si="234"/>
        <v>0</v>
      </c>
      <c r="BO179" s="366">
        <f t="shared" si="235"/>
        <v>0</v>
      </c>
      <c r="BP179" s="394">
        <f t="shared" si="236"/>
        <v>0</v>
      </c>
      <c r="BQ179" s="366">
        <f t="shared" si="237"/>
        <v>0</v>
      </c>
      <c r="BR179" s="366">
        <f t="shared" si="238"/>
        <v>0</v>
      </c>
      <c r="BS179" s="394">
        <f t="shared" si="239"/>
        <v>0</v>
      </c>
      <c r="BT179" s="366">
        <f t="shared" si="240"/>
        <v>0</v>
      </c>
      <c r="BU179" s="366">
        <f t="shared" si="241"/>
        <v>0</v>
      </c>
      <c r="BV179" s="394">
        <f t="shared" si="242"/>
        <v>0</v>
      </c>
      <c r="BW179" s="366">
        <f t="shared" si="243"/>
        <v>0</v>
      </c>
      <c r="BX179" s="366">
        <f t="shared" si="244"/>
        <v>0</v>
      </c>
      <c r="BY179" s="394">
        <f t="shared" si="245"/>
        <v>0</v>
      </c>
      <c r="BZ179" s="366">
        <f t="shared" si="246"/>
        <v>0</v>
      </c>
      <c r="CA179" s="366">
        <f t="shared" si="247"/>
        <v>0</v>
      </c>
      <c r="CB179" s="394">
        <f t="shared" si="248"/>
        <v>0</v>
      </c>
      <c r="CC179" s="366">
        <f t="shared" si="249"/>
        <v>0</v>
      </c>
      <c r="CD179" s="366">
        <f t="shared" si="250"/>
        <v>0</v>
      </c>
      <c r="CE179" s="394">
        <f t="shared" si="251"/>
        <v>0</v>
      </c>
      <c r="CF179" s="366">
        <f t="shared" si="252"/>
        <v>0</v>
      </c>
      <c r="CG179" s="366">
        <f t="shared" si="253"/>
        <v>0</v>
      </c>
      <c r="CH179" s="394">
        <f t="shared" si="254"/>
        <v>0</v>
      </c>
      <c r="CI179" s="366">
        <f t="shared" si="255"/>
        <v>0</v>
      </c>
      <c r="CJ179" s="366">
        <f t="shared" si="256"/>
        <v>0</v>
      </c>
      <c r="CK179" s="394">
        <f t="shared" si="257"/>
        <v>1</v>
      </c>
      <c r="CL179" s="366">
        <f t="shared" si="258"/>
        <v>133.6</v>
      </c>
      <c r="CM179" s="366">
        <f t="shared" si="259"/>
        <v>11370000</v>
      </c>
      <c r="CN179" s="394">
        <f t="shared" si="260"/>
        <v>0</v>
      </c>
      <c r="CO179" s="366">
        <f t="shared" si="261"/>
        <v>0</v>
      </c>
      <c r="CP179" s="366">
        <f t="shared" si="262"/>
        <v>0</v>
      </c>
      <c r="CQ179" s="394">
        <f t="shared" si="263"/>
        <v>0</v>
      </c>
      <c r="CR179" s="366">
        <f t="shared" si="264"/>
        <v>0</v>
      </c>
      <c r="CS179" s="366">
        <f t="shared" si="265"/>
        <v>0</v>
      </c>
      <c r="CT179" s="394">
        <f t="shared" si="266"/>
        <v>0</v>
      </c>
      <c r="CU179" s="366">
        <f t="shared" si="267"/>
        <v>0</v>
      </c>
      <c r="CV179" s="366">
        <f t="shared" si="268"/>
        <v>0</v>
      </c>
      <c r="CW179" s="429"/>
      <c r="CX179" s="429"/>
      <c r="CY179" s="429"/>
      <c r="CZ179" s="429"/>
      <c r="DA179" s="429"/>
      <c r="DB179" s="429"/>
      <c r="DC179" s="429"/>
      <c r="DD179" s="429"/>
      <c r="DE179" s="429"/>
      <c r="DF179" s="429"/>
      <c r="DG179" s="429"/>
      <c r="DH179" s="429"/>
      <c r="DI179" s="429"/>
      <c r="DJ179" s="429"/>
      <c r="DK179" s="429"/>
      <c r="DL179" s="429"/>
      <c r="DM179" s="429"/>
      <c r="DN179" s="429"/>
      <c r="DO179" s="429"/>
      <c r="DP179" s="429"/>
      <c r="DQ179" s="429"/>
      <c r="DR179" s="429"/>
      <c r="DS179" s="429"/>
      <c r="DT179" s="429"/>
      <c r="DU179" s="429"/>
      <c r="DV179" s="429"/>
      <c r="DW179" s="429"/>
      <c r="DX179" s="429"/>
      <c r="DY179" s="429"/>
      <c r="DZ179" s="429"/>
      <c r="EA179" s="429"/>
      <c r="EB179" s="429"/>
      <c r="EC179" s="429"/>
      <c r="ED179" s="429"/>
      <c r="EE179" s="429"/>
      <c r="EF179" s="429"/>
      <c r="EG179" s="429"/>
      <c r="EH179" s="429"/>
      <c r="EI179" s="429"/>
      <c r="EJ179" s="429"/>
      <c r="EK179" s="429"/>
      <c r="EL179" s="429"/>
      <c r="EM179" s="429"/>
      <c r="EN179" s="429"/>
      <c r="EO179" s="429"/>
      <c r="EP179" s="429"/>
      <c r="EQ179" s="429"/>
      <c r="ER179" s="429"/>
      <c r="ES179" s="429"/>
      <c r="ET179" s="429"/>
      <c r="EU179" s="429"/>
    </row>
    <row r="180" spans="1:151" x14ac:dyDescent="0.3">
      <c r="A180" s="161">
        <v>55</v>
      </c>
      <c r="B180" s="162" t="s">
        <v>23</v>
      </c>
      <c r="C180" s="2" t="s">
        <v>200</v>
      </c>
      <c r="D180" s="2" t="s">
        <v>201</v>
      </c>
      <c r="E180" s="2" t="s">
        <v>101</v>
      </c>
      <c r="F180" s="2" t="s">
        <v>397</v>
      </c>
      <c r="G180" s="174" t="s">
        <v>94</v>
      </c>
      <c r="H180" s="10" t="s">
        <v>348</v>
      </c>
      <c r="I180" s="10">
        <v>2020</v>
      </c>
      <c r="J180" s="183" t="s">
        <v>199</v>
      </c>
      <c r="K180" s="184">
        <v>1</v>
      </c>
      <c r="L180" s="410" t="s">
        <v>375</v>
      </c>
      <c r="M180" s="173" t="s">
        <v>17</v>
      </c>
      <c r="N180" s="124">
        <v>66.03</v>
      </c>
      <c r="O180" s="105">
        <v>85567.17</v>
      </c>
      <c r="P180" s="364">
        <v>5650000</v>
      </c>
      <c r="Q180" s="394">
        <f t="shared" si="198"/>
        <v>1</v>
      </c>
      <c r="R180" s="395">
        <f t="shared" si="199"/>
        <v>66.03</v>
      </c>
      <c r="S180" s="395">
        <f t="shared" si="200"/>
        <v>5650000</v>
      </c>
      <c r="T180" s="394">
        <f t="shared" si="201"/>
        <v>0</v>
      </c>
      <c r="U180" s="395">
        <f t="shared" si="202"/>
        <v>0</v>
      </c>
      <c r="V180" s="395">
        <f t="shared" si="203"/>
        <v>0</v>
      </c>
      <c r="W180" s="394">
        <f t="shared" si="204"/>
        <v>0</v>
      </c>
      <c r="X180" s="396">
        <f t="shared" si="205"/>
        <v>0</v>
      </c>
      <c r="Y180" s="396">
        <f t="shared" si="206"/>
        <v>0</v>
      </c>
      <c r="Z180" s="394">
        <f t="shared" si="207"/>
        <v>0</v>
      </c>
      <c r="AA180" s="396">
        <f t="shared" si="208"/>
        <v>0</v>
      </c>
      <c r="AB180" s="396">
        <f t="shared" si="209"/>
        <v>0</v>
      </c>
      <c r="AC180" s="394">
        <f t="shared" si="210"/>
        <v>0</v>
      </c>
      <c r="AD180" s="396">
        <f t="shared" si="211"/>
        <v>0</v>
      </c>
      <c r="AE180" s="396">
        <f t="shared" si="212"/>
        <v>0</v>
      </c>
      <c r="AF180" s="389">
        <f t="shared" si="277"/>
        <v>0</v>
      </c>
      <c r="AG180" s="367">
        <f t="shared" si="278"/>
        <v>0</v>
      </c>
      <c r="AH180" s="367">
        <f t="shared" si="191"/>
        <v>0</v>
      </c>
      <c r="AI180" s="367">
        <f t="shared" si="279"/>
        <v>66.03</v>
      </c>
      <c r="AJ180" s="367">
        <f t="shared" si="280"/>
        <v>5650000</v>
      </c>
      <c r="AK180" s="372">
        <f t="shared" si="192"/>
        <v>1</v>
      </c>
      <c r="AL180" s="394">
        <f t="shared" si="213"/>
        <v>0</v>
      </c>
      <c r="AM180" s="395">
        <f t="shared" si="214"/>
        <v>0</v>
      </c>
      <c r="AN180" s="395">
        <f t="shared" si="215"/>
        <v>0</v>
      </c>
      <c r="AO180" s="394">
        <f t="shared" si="216"/>
        <v>1</v>
      </c>
      <c r="AP180" s="395">
        <f t="shared" si="217"/>
        <v>66.03</v>
      </c>
      <c r="AQ180" s="395">
        <f t="shared" si="218"/>
        <v>5650000</v>
      </c>
      <c r="AR180" s="394">
        <f t="shared" si="219"/>
        <v>0</v>
      </c>
      <c r="AS180" s="366">
        <f t="shared" si="220"/>
        <v>0</v>
      </c>
      <c r="AT180" s="366">
        <f t="shared" si="221"/>
        <v>0</v>
      </c>
      <c r="AU180" s="394">
        <f t="shared" si="222"/>
        <v>1</v>
      </c>
      <c r="AV180" s="395">
        <f t="shared" si="223"/>
        <v>66.03</v>
      </c>
      <c r="AW180" s="395">
        <f t="shared" si="224"/>
        <v>5650000</v>
      </c>
      <c r="AX180" s="394">
        <f t="shared" si="225"/>
        <v>0</v>
      </c>
      <c r="AY180" s="366">
        <f t="shared" si="226"/>
        <v>0</v>
      </c>
      <c r="AZ180" s="366">
        <f t="shared" si="227"/>
        <v>0</v>
      </c>
      <c r="BA180" s="394">
        <f t="shared" si="228"/>
        <v>0</v>
      </c>
      <c r="BB180" s="366">
        <f t="shared" si="270"/>
        <v>0</v>
      </c>
      <c r="BC180" s="366">
        <f t="shared" si="271"/>
        <v>0</v>
      </c>
      <c r="BD180" s="394">
        <f t="shared" si="269"/>
        <v>1</v>
      </c>
      <c r="BE180" s="366">
        <f t="shared" si="272"/>
        <v>66.03</v>
      </c>
      <c r="BF180" s="366">
        <f t="shared" si="273"/>
        <v>5650000</v>
      </c>
      <c r="BG180" s="394">
        <f t="shared" si="229"/>
        <v>0</v>
      </c>
      <c r="BH180" s="366">
        <f t="shared" si="274"/>
        <v>0</v>
      </c>
      <c r="BI180" s="366">
        <f t="shared" si="275"/>
        <v>0</v>
      </c>
      <c r="BJ180" s="394">
        <f t="shared" si="230"/>
        <v>0</v>
      </c>
      <c r="BK180" s="366">
        <f t="shared" si="231"/>
        <v>0</v>
      </c>
      <c r="BL180" s="366">
        <f t="shared" si="232"/>
        <v>0</v>
      </c>
      <c r="BM180" s="394">
        <f t="shared" si="233"/>
        <v>0</v>
      </c>
      <c r="BN180" s="366">
        <f t="shared" si="234"/>
        <v>0</v>
      </c>
      <c r="BO180" s="366">
        <f t="shared" si="235"/>
        <v>0</v>
      </c>
      <c r="BP180" s="394">
        <f t="shared" si="236"/>
        <v>0</v>
      </c>
      <c r="BQ180" s="366">
        <f t="shared" si="237"/>
        <v>0</v>
      </c>
      <c r="BR180" s="366">
        <f t="shared" si="238"/>
        <v>0</v>
      </c>
      <c r="BS180" s="394">
        <f t="shared" si="239"/>
        <v>0</v>
      </c>
      <c r="BT180" s="366">
        <f t="shared" si="240"/>
        <v>0</v>
      </c>
      <c r="BU180" s="366">
        <f t="shared" si="241"/>
        <v>0</v>
      </c>
      <c r="BV180" s="394">
        <f t="shared" si="242"/>
        <v>0</v>
      </c>
      <c r="BW180" s="366">
        <f t="shared" si="243"/>
        <v>0</v>
      </c>
      <c r="BX180" s="366">
        <f t="shared" si="244"/>
        <v>0</v>
      </c>
      <c r="BY180" s="394">
        <f t="shared" si="245"/>
        <v>0</v>
      </c>
      <c r="BZ180" s="366">
        <f t="shared" si="246"/>
        <v>0</v>
      </c>
      <c r="CA180" s="366">
        <f t="shared" si="247"/>
        <v>0</v>
      </c>
      <c r="CB180" s="394">
        <f t="shared" si="248"/>
        <v>0</v>
      </c>
      <c r="CC180" s="366">
        <f t="shared" si="249"/>
        <v>0</v>
      </c>
      <c r="CD180" s="366">
        <f t="shared" si="250"/>
        <v>0</v>
      </c>
      <c r="CE180" s="394">
        <f t="shared" si="251"/>
        <v>0</v>
      </c>
      <c r="CF180" s="366">
        <f t="shared" si="252"/>
        <v>0</v>
      </c>
      <c r="CG180" s="366">
        <f t="shared" si="253"/>
        <v>0</v>
      </c>
      <c r="CH180" s="394">
        <f t="shared" si="254"/>
        <v>0</v>
      </c>
      <c r="CI180" s="366">
        <f t="shared" si="255"/>
        <v>0</v>
      </c>
      <c r="CJ180" s="366">
        <f t="shared" si="256"/>
        <v>0</v>
      </c>
      <c r="CK180" s="394">
        <f t="shared" si="257"/>
        <v>1</v>
      </c>
      <c r="CL180" s="366">
        <f t="shared" si="258"/>
        <v>66.03</v>
      </c>
      <c r="CM180" s="366">
        <f t="shared" si="259"/>
        <v>5650000</v>
      </c>
      <c r="CN180" s="394">
        <f t="shared" si="260"/>
        <v>0</v>
      </c>
      <c r="CO180" s="366">
        <f t="shared" si="261"/>
        <v>0</v>
      </c>
      <c r="CP180" s="366">
        <f t="shared" si="262"/>
        <v>0</v>
      </c>
      <c r="CQ180" s="394">
        <f t="shared" si="263"/>
        <v>0</v>
      </c>
      <c r="CR180" s="366">
        <f t="shared" si="264"/>
        <v>0</v>
      </c>
      <c r="CS180" s="366">
        <f t="shared" si="265"/>
        <v>0</v>
      </c>
      <c r="CT180" s="394">
        <f t="shared" si="266"/>
        <v>0</v>
      </c>
      <c r="CU180" s="366">
        <f t="shared" si="267"/>
        <v>0</v>
      </c>
      <c r="CV180" s="366">
        <f t="shared" si="268"/>
        <v>0</v>
      </c>
      <c r="CW180" s="429"/>
      <c r="CX180" s="429"/>
      <c r="CY180" s="429"/>
      <c r="CZ180" s="429"/>
      <c r="DA180" s="429"/>
      <c r="DB180" s="429"/>
      <c r="DC180" s="429"/>
      <c r="DD180" s="429"/>
      <c r="DE180" s="429"/>
      <c r="DF180" s="429"/>
      <c r="DG180" s="429"/>
      <c r="DH180" s="429"/>
      <c r="DI180" s="429"/>
      <c r="DJ180" s="429"/>
      <c r="DK180" s="429"/>
      <c r="DL180" s="429"/>
      <c r="DM180" s="429"/>
      <c r="DN180" s="429"/>
      <c r="DO180" s="429"/>
      <c r="DP180" s="429"/>
      <c r="DQ180" s="429"/>
      <c r="DR180" s="429"/>
      <c r="DS180" s="429"/>
      <c r="DT180" s="429"/>
      <c r="DU180" s="429"/>
      <c r="DV180" s="429"/>
      <c r="DW180" s="429"/>
      <c r="DX180" s="429"/>
      <c r="DY180" s="429"/>
      <c r="DZ180" s="429"/>
      <c r="EA180" s="429"/>
      <c r="EB180" s="429"/>
      <c r="EC180" s="429"/>
      <c r="ED180" s="429"/>
      <c r="EE180" s="429"/>
      <c r="EF180" s="429"/>
      <c r="EG180" s="429"/>
      <c r="EH180" s="429"/>
      <c r="EI180" s="429"/>
      <c r="EJ180" s="429"/>
      <c r="EK180" s="429"/>
      <c r="EL180" s="429"/>
      <c r="EM180" s="429"/>
      <c r="EN180" s="429"/>
      <c r="EO180" s="429"/>
      <c r="EP180" s="429"/>
      <c r="EQ180" s="429"/>
      <c r="ER180" s="429"/>
      <c r="ES180" s="429"/>
      <c r="ET180" s="429"/>
      <c r="EU180" s="429"/>
    </row>
    <row r="181" spans="1:151" x14ac:dyDescent="0.3">
      <c r="A181" s="163">
        <v>56</v>
      </c>
      <c r="B181" s="164" t="s">
        <v>23</v>
      </c>
      <c r="C181" s="61" t="s">
        <v>202</v>
      </c>
      <c r="D181" s="61" t="s">
        <v>203</v>
      </c>
      <c r="E181" s="61" t="s">
        <v>176</v>
      </c>
      <c r="F181" s="61" t="s">
        <v>420</v>
      </c>
      <c r="G181" s="177" t="s">
        <v>94</v>
      </c>
      <c r="H181" s="61"/>
      <c r="I181" s="83" t="s">
        <v>62</v>
      </c>
      <c r="J181" s="182" t="s">
        <v>84</v>
      </c>
      <c r="K181" s="290">
        <v>4</v>
      </c>
      <c r="L181" s="410" t="s">
        <v>375</v>
      </c>
      <c r="M181" s="2" t="s">
        <v>392</v>
      </c>
      <c r="N181" s="124">
        <v>143.19999999999999</v>
      </c>
      <c r="O181" s="105">
        <v>44343.57</v>
      </c>
      <c r="P181" s="365">
        <v>6350000</v>
      </c>
      <c r="Q181" s="394">
        <f t="shared" si="198"/>
        <v>0</v>
      </c>
      <c r="R181" s="395">
        <f t="shared" si="199"/>
        <v>0</v>
      </c>
      <c r="S181" s="395">
        <f t="shared" si="200"/>
        <v>0</v>
      </c>
      <c r="T181" s="394">
        <f t="shared" si="201"/>
        <v>0</v>
      </c>
      <c r="U181" s="395">
        <f t="shared" si="202"/>
        <v>0</v>
      </c>
      <c r="V181" s="395">
        <f t="shared" si="203"/>
        <v>0</v>
      </c>
      <c r="W181" s="394">
        <f t="shared" si="204"/>
        <v>0</v>
      </c>
      <c r="X181" s="396">
        <f t="shared" si="205"/>
        <v>0</v>
      </c>
      <c r="Y181" s="396">
        <f t="shared" si="206"/>
        <v>0</v>
      </c>
      <c r="Z181" s="394">
        <f t="shared" si="207"/>
        <v>0</v>
      </c>
      <c r="AA181" s="396">
        <f t="shared" si="208"/>
        <v>0</v>
      </c>
      <c r="AB181" s="396">
        <f t="shared" si="209"/>
        <v>0</v>
      </c>
      <c r="AC181" s="394">
        <f t="shared" si="210"/>
        <v>1</v>
      </c>
      <c r="AD181" s="396">
        <f t="shared" si="211"/>
        <v>143.19999999999999</v>
      </c>
      <c r="AE181" s="396">
        <f t="shared" si="212"/>
        <v>6350000</v>
      </c>
      <c r="AF181" s="389">
        <f t="shared" si="277"/>
        <v>0</v>
      </c>
      <c r="AG181" s="367">
        <f t="shared" si="278"/>
        <v>0</v>
      </c>
      <c r="AH181" s="367">
        <f t="shared" si="191"/>
        <v>0</v>
      </c>
      <c r="AI181" s="367">
        <f t="shared" si="279"/>
        <v>143.19999999999999</v>
      </c>
      <c r="AJ181" s="367">
        <f t="shared" si="280"/>
        <v>6350000</v>
      </c>
      <c r="AK181" s="372">
        <f t="shared" si="192"/>
        <v>1</v>
      </c>
      <c r="AL181" s="394">
        <f t="shared" si="213"/>
        <v>0</v>
      </c>
      <c r="AM181" s="395">
        <f t="shared" si="214"/>
        <v>0</v>
      </c>
      <c r="AN181" s="395">
        <f t="shared" si="215"/>
        <v>0</v>
      </c>
      <c r="AO181" s="394">
        <f t="shared" si="216"/>
        <v>1</v>
      </c>
      <c r="AP181" s="395">
        <f t="shared" si="217"/>
        <v>143.19999999999999</v>
      </c>
      <c r="AQ181" s="395">
        <f t="shared" si="218"/>
        <v>6350000</v>
      </c>
      <c r="AR181" s="394">
        <f t="shared" si="219"/>
        <v>0</v>
      </c>
      <c r="AS181" s="366">
        <f t="shared" si="220"/>
        <v>0</v>
      </c>
      <c r="AT181" s="366">
        <f t="shared" si="221"/>
        <v>0</v>
      </c>
      <c r="AU181" s="394">
        <f t="shared" si="222"/>
        <v>0</v>
      </c>
      <c r="AV181" s="395">
        <f t="shared" si="223"/>
        <v>0</v>
      </c>
      <c r="AW181" s="395">
        <f t="shared" si="224"/>
        <v>0</v>
      </c>
      <c r="AX181" s="394">
        <f t="shared" si="225"/>
        <v>1</v>
      </c>
      <c r="AY181" s="366">
        <f t="shared" si="226"/>
        <v>143.19999999999999</v>
      </c>
      <c r="AZ181" s="366">
        <f t="shared" si="227"/>
        <v>6350000</v>
      </c>
      <c r="BA181" s="394">
        <f t="shared" si="228"/>
        <v>0</v>
      </c>
      <c r="BB181" s="366">
        <f t="shared" si="270"/>
        <v>0</v>
      </c>
      <c r="BC181" s="366">
        <f t="shared" si="271"/>
        <v>0</v>
      </c>
      <c r="BD181" s="394">
        <f t="shared" si="269"/>
        <v>0</v>
      </c>
      <c r="BE181" s="366">
        <f t="shared" si="272"/>
        <v>0</v>
      </c>
      <c r="BF181" s="366">
        <f t="shared" si="273"/>
        <v>0</v>
      </c>
      <c r="BG181" s="394">
        <f t="shared" si="229"/>
        <v>0</v>
      </c>
      <c r="BH181" s="366">
        <f t="shared" si="274"/>
        <v>0</v>
      </c>
      <c r="BI181" s="366">
        <f t="shared" si="275"/>
        <v>0</v>
      </c>
      <c r="BJ181" s="394">
        <f t="shared" si="230"/>
        <v>0</v>
      </c>
      <c r="BK181" s="366">
        <f t="shared" si="231"/>
        <v>0</v>
      </c>
      <c r="BL181" s="366">
        <f t="shared" si="232"/>
        <v>0</v>
      </c>
      <c r="BM181" s="394">
        <f t="shared" si="233"/>
        <v>0</v>
      </c>
      <c r="BN181" s="366">
        <f t="shared" si="234"/>
        <v>0</v>
      </c>
      <c r="BO181" s="366">
        <f t="shared" si="235"/>
        <v>0</v>
      </c>
      <c r="BP181" s="394">
        <f t="shared" si="236"/>
        <v>0</v>
      </c>
      <c r="BQ181" s="366">
        <f t="shared" si="237"/>
        <v>0</v>
      </c>
      <c r="BR181" s="366">
        <f t="shared" si="238"/>
        <v>0</v>
      </c>
      <c r="BS181" s="394">
        <f t="shared" si="239"/>
        <v>0</v>
      </c>
      <c r="BT181" s="366">
        <f t="shared" si="240"/>
        <v>0</v>
      </c>
      <c r="BU181" s="366">
        <f t="shared" si="241"/>
        <v>0</v>
      </c>
      <c r="BV181" s="394">
        <f t="shared" si="242"/>
        <v>0</v>
      </c>
      <c r="BW181" s="366">
        <f t="shared" si="243"/>
        <v>0</v>
      </c>
      <c r="BX181" s="366">
        <f t="shared" si="244"/>
        <v>0</v>
      </c>
      <c r="BY181" s="394">
        <f t="shared" si="245"/>
        <v>0</v>
      </c>
      <c r="BZ181" s="366">
        <f t="shared" si="246"/>
        <v>0</v>
      </c>
      <c r="CA181" s="366">
        <f t="shared" si="247"/>
        <v>0</v>
      </c>
      <c r="CB181" s="394">
        <f t="shared" si="248"/>
        <v>1</v>
      </c>
      <c r="CC181" s="366">
        <f t="shared" si="249"/>
        <v>143.19999999999999</v>
      </c>
      <c r="CD181" s="366">
        <f t="shared" si="250"/>
        <v>6350000</v>
      </c>
      <c r="CE181" s="394">
        <f t="shared" si="251"/>
        <v>1</v>
      </c>
      <c r="CF181" s="366">
        <f t="shared" si="252"/>
        <v>143.19999999999999</v>
      </c>
      <c r="CG181" s="366">
        <f t="shared" si="253"/>
        <v>6350000</v>
      </c>
      <c r="CH181" s="394">
        <f t="shared" si="254"/>
        <v>0</v>
      </c>
      <c r="CI181" s="366">
        <f t="shared" si="255"/>
        <v>0</v>
      </c>
      <c r="CJ181" s="366">
        <f t="shared" si="256"/>
        <v>0</v>
      </c>
      <c r="CK181" s="394">
        <f t="shared" si="257"/>
        <v>0</v>
      </c>
      <c r="CL181" s="366">
        <f t="shared" si="258"/>
        <v>0</v>
      </c>
      <c r="CM181" s="366">
        <f t="shared" si="259"/>
        <v>0</v>
      </c>
      <c r="CN181" s="394">
        <f t="shared" si="260"/>
        <v>0</v>
      </c>
      <c r="CO181" s="366">
        <f t="shared" si="261"/>
        <v>0</v>
      </c>
      <c r="CP181" s="366">
        <f t="shared" si="262"/>
        <v>0</v>
      </c>
      <c r="CQ181" s="394">
        <f t="shared" si="263"/>
        <v>0</v>
      </c>
      <c r="CR181" s="366">
        <f t="shared" si="264"/>
        <v>0</v>
      </c>
      <c r="CS181" s="366">
        <f t="shared" si="265"/>
        <v>0</v>
      </c>
      <c r="CT181" s="394">
        <f t="shared" si="266"/>
        <v>0</v>
      </c>
      <c r="CU181" s="366">
        <f t="shared" si="267"/>
        <v>0</v>
      </c>
      <c r="CV181" s="366">
        <f t="shared" si="268"/>
        <v>0</v>
      </c>
      <c r="CW181" s="429"/>
      <c r="CX181" s="429"/>
      <c r="CY181" s="429"/>
      <c r="CZ181" s="429"/>
      <c r="DA181" s="429"/>
      <c r="DB181" s="429"/>
      <c r="DC181" s="429"/>
      <c r="DD181" s="429"/>
      <c r="DE181" s="429"/>
      <c r="DF181" s="429"/>
      <c r="DG181" s="429"/>
      <c r="DH181" s="429"/>
      <c r="DI181" s="429"/>
      <c r="DJ181" s="429"/>
      <c r="DK181" s="429"/>
      <c r="DL181" s="429"/>
      <c r="DM181" s="429"/>
      <c r="DN181" s="429"/>
      <c r="DO181" s="429"/>
      <c r="DP181" s="429"/>
      <c r="DQ181" s="429"/>
      <c r="DR181" s="429"/>
      <c r="DS181" s="429"/>
      <c r="DT181" s="429"/>
      <c r="DU181" s="429"/>
      <c r="DV181" s="429"/>
      <c r="DW181" s="429"/>
      <c r="DX181" s="429"/>
      <c r="DY181" s="429"/>
      <c r="DZ181" s="429"/>
      <c r="EA181" s="429"/>
      <c r="EB181" s="429"/>
      <c r="EC181" s="429"/>
      <c r="ED181" s="429"/>
      <c r="EE181" s="429"/>
      <c r="EF181" s="429"/>
      <c r="EG181" s="429"/>
      <c r="EH181" s="429"/>
      <c r="EI181" s="429"/>
      <c r="EJ181" s="429"/>
      <c r="EK181" s="429"/>
      <c r="EL181" s="429"/>
      <c r="EM181" s="429"/>
      <c r="EN181" s="429"/>
      <c r="EO181" s="429"/>
      <c r="EP181" s="429"/>
      <c r="EQ181" s="429"/>
      <c r="ER181" s="429"/>
      <c r="ES181" s="429"/>
      <c r="ET181" s="429"/>
      <c r="EU181" s="429"/>
    </row>
    <row r="182" spans="1:151" x14ac:dyDescent="0.3">
      <c r="A182" s="161"/>
      <c r="B182" s="162"/>
      <c r="C182" s="2"/>
      <c r="D182" s="2"/>
      <c r="E182" s="2"/>
      <c r="F182" s="2"/>
      <c r="G182" s="174"/>
      <c r="H182" s="2"/>
      <c r="I182" s="10"/>
      <c r="J182" s="172"/>
      <c r="K182" s="12"/>
      <c r="L182" s="174"/>
      <c r="M182" s="284"/>
      <c r="N182" s="286">
        <f>SUM(N126:N181)</f>
        <v>5233.91</v>
      </c>
      <c r="O182" s="285">
        <f>AVERAGE(O126:O181)</f>
        <v>75830.357588414263</v>
      </c>
      <c r="P182" s="353">
        <f>SUM(P126:P181)</f>
        <v>404188580</v>
      </c>
      <c r="Q182" s="397">
        <f>SUM(Q4:Q181)</f>
        <v>25</v>
      </c>
      <c r="R182" s="397">
        <f t="shared" ref="R182:AE182" si="281">SUM(R4:R181)</f>
        <v>2631.47</v>
      </c>
      <c r="S182" s="397">
        <f t="shared" si="281"/>
        <v>154810030</v>
      </c>
      <c r="T182" s="397">
        <f t="shared" si="281"/>
        <v>114</v>
      </c>
      <c r="U182" s="397">
        <f t="shared" si="281"/>
        <v>13243.97</v>
      </c>
      <c r="V182" s="397">
        <f t="shared" si="281"/>
        <v>1001578629</v>
      </c>
      <c r="W182" s="397">
        <f t="shared" si="281"/>
        <v>23</v>
      </c>
      <c r="X182" s="397">
        <f t="shared" si="281"/>
        <v>4011.2499999999991</v>
      </c>
      <c r="Y182" s="397">
        <f t="shared" si="281"/>
        <v>222258950</v>
      </c>
      <c r="Z182" s="397">
        <f t="shared" si="281"/>
        <v>5</v>
      </c>
      <c r="AA182" s="397">
        <f t="shared" si="281"/>
        <v>567.67000000000007</v>
      </c>
      <c r="AB182" s="397">
        <f t="shared" si="281"/>
        <v>44980550</v>
      </c>
      <c r="AC182" s="397">
        <f t="shared" si="281"/>
        <v>1</v>
      </c>
      <c r="AD182" s="397">
        <f t="shared" si="281"/>
        <v>143.19999999999999</v>
      </c>
      <c r="AE182" s="397">
        <f t="shared" si="281"/>
        <v>6350000</v>
      </c>
      <c r="AF182" s="390">
        <f>SUM(AF4:AF181)</f>
        <v>10417.569999999996</v>
      </c>
      <c r="AG182" s="390">
        <f t="shared" ref="AG182:AK182" si="282">SUM(AG4:AG181)</f>
        <v>813574300</v>
      </c>
      <c r="AH182" s="390">
        <f t="shared" si="282"/>
        <v>75</v>
      </c>
      <c r="AI182" s="390">
        <f t="shared" si="282"/>
        <v>10179.990000000005</v>
      </c>
      <c r="AJ182" s="390">
        <f t="shared" si="282"/>
        <v>616403859</v>
      </c>
      <c r="AK182" s="390">
        <f t="shared" si="282"/>
        <v>93</v>
      </c>
      <c r="AL182" s="412">
        <f>SUM(AL4:AL181)</f>
        <v>3</v>
      </c>
      <c r="AM182" s="412">
        <f t="shared" ref="AM182:AT182" si="283">SUM(AM4:AM181)</f>
        <v>961.38999999999987</v>
      </c>
      <c r="AN182" s="412">
        <f t="shared" si="283"/>
        <v>54365000</v>
      </c>
      <c r="AO182" s="412">
        <f t="shared" si="283"/>
        <v>129</v>
      </c>
      <c r="AP182" s="412">
        <f t="shared" si="283"/>
        <v>15005.460000000003</v>
      </c>
      <c r="AQ182" s="412">
        <f t="shared" si="283"/>
        <v>1069593529</v>
      </c>
      <c r="AR182" s="412">
        <f t="shared" si="283"/>
        <v>36</v>
      </c>
      <c r="AS182" s="412">
        <f t="shared" si="283"/>
        <v>4630.7100000000019</v>
      </c>
      <c r="AT182" s="412">
        <f t="shared" si="283"/>
        <v>306019630</v>
      </c>
      <c r="AU182" s="424">
        <f>SUM(AU4:AU181)</f>
        <v>115</v>
      </c>
      <c r="AV182" s="424">
        <f t="shared" ref="AV182:AZ182" si="284">SUM(AV4:AV181)</f>
        <v>13121.62</v>
      </c>
      <c r="AW182" s="424">
        <f t="shared" si="284"/>
        <v>940744275</v>
      </c>
      <c r="AX182" s="424">
        <f t="shared" si="284"/>
        <v>53</v>
      </c>
      <c r="AY182" s="424">
        <f t="shared" si="284"/>
        <v>7475.9399999999987</v>
      </c>
      <c r="AZ182" s="424">
        <f t="shared" si="284"/>
        <v>489233884</v>
      </c>
      <c r="BA182" s="430">
        <f>SUM(BA4:BA181)</f>
        <v>9</v>
      </c>
      <c r="BB182" s="430">
        <f t="shared" ref="BB182:CD182" si="285">SUM(BB4:BB181)</f>
        <v>1953.58</v>
      </c>
      <c r="BC182" s="430">
        <f t="shared" si="285"/>
        <v>117323650</v>
      </c>
      <c r="BD182" s="430">
        <f t="shared" si="285"/>
        <v>25</v>
      </c>
      <c r="BE182" s="430">
        <f t="shared" si="285"/>
        <v>2631.47</v>
      </c>
      <c r="BF182" s="430">
        <f t="shared" si="285"/>
        <v>154810030</v>
      </c>
      <c r="BG182" s="430">
        <f t="shared" si="285"/>
        <v>17</v>
      </c>
      <c r="BH182" s="430">
        <f t="shared" si="285"/>
        <v>2187.7900000000004</v>
      </c>
      <c r="BI182" s="430">
        <f t="shared" si="285"/>
        <v>158637200</v>
      </c>
      <c r="BJ182" s="430">
        <f t="shared" si="285"/>
        <v>44</v>
      </c>
      <c r="BK182" s="430">
        <f t="shared" si="285"/>
        <v>3961.1900000000005</v>
      </c>
      <c r="BL182" s="430">
        <f t="shared" si="285"/>
        <v>258674329</v>
      </c>
      <c r="BM182" s="430">
        <f t="shared" si="285"/>
        <v>53</v>
      </c>
      <c r="BN182" s="430">
        <f t="shared" si="285"/>
        <v>7094.989999999998</v>
      </c>
      <c r="BO182" s="430">
        <f t="shared" si="285"/>
        <v>584267100</v>
      </c>
      <c r="BP182" s="430">
        <f t="shared" si="285"/>
        <v>2</v>
      </c>
      <c r="BQ182" s="430">
        <f t="shared" si="285"/>
        <v>281.89999999999998</v>
      </c>
      <c r="BR182" s="430">
        <f t="shared" si="285"/>
        <v>18323500</v>
      </c>
      <c r="BS182" s="430">
        <f t="shared" si="285"/>
        <v>13</v>
      </c>
      <c r="BT182" s="430">
        <f t="shared" si="285"/>
        <v>1231.3800000000003</v>
      </c>
      <c r="BU182" s="430">
        <f t="shared" si="285"/>
        <v>70481800</v>
      </c>
      <c r="BV182" s="430">
        <f t="shared" si="285"/>
        <v>2</v>
      </c>
      <c r="BW182" s="430">
        <f t="shared" si="285"/>
        <v>839.58999999999992</v>
      </c>
      <c r="BX182" s="430">
        <f t="shared" si="285"/>
        <v>43400000</v>
      </c>
      <c r="BY182" s="430">
        <f t="shared" si="285"/>
        <v>2</v>
      </c>
      <c r="BZ182" s="430">
        <f t="shared" si="285"/>
        <v>272.47000000000003</v>
      </c>
      <c r="CA182" s="430">
        <f t="shared" si="285"/>
        <v>17710550</v>
      </c>
      <c r="CB182" s="430">
        <f t="shared" si="285"/>
        <v>1</v>
      </c>
      <c r="CC182" s="430">
        <f t="shared" si="285"/>
        <v>143.19999999999999</v>
      </c>
      <c r="CD182" s="430">
        <f t="shared" si="285"/>
        <v>6350000</v>
      </c>
      <c r="CE182" s="430">
        <f t="shared" ref="CE182" si="286">SUM(CE4:CE181)</f>
        <v>47</v>
      </c>
      <c r="CF182" s="430">
        <f t="shared" ref="CF182" si="287">SUM(CF4:CF181)</f>
        <v>8136.5000000000009</v>
      </c>
      <c r="CG182" s="430">
        <f t="shared" ref="CG182" si="288">SUM(CG4:CG181)</f>
        <v>540379100</v>
      </c>
      <c r="CH182" s="430">
        <f t="shared" ref="CH182" si="289">SUM(CH4:CH181)</f>
        <v>38</v>
      </c>
      <c r="CI182" s="430">
        <f t="shared" ref="CI182" si="290">SUM(CI4:CI181)</f>
        <v>5036.8700000000017</v>
      </c>
      <c r="CJ182" s="430">
        <f t="shared" ref="CJ182" si="291">SUM(CJ4:CJ181)</f>
        <v>375303880</v>
      </c>
      <c r="CK182" s="430">
        <f t="shared" ref="CK182" si="292">SUM(CK4:CK181)</f>
        <v>59</v>
      </c>
      <c r="CL182" s="430">
        <f t="shared" ref="CL182" si="293">SUM(CL4:CL181)</f>
        <v>5745.3200000000006</v>
      </c>
      <c r="CM182" s="430">
        <f t="shared" ref="CM182" si="294">SUM(CM4:CM181)</f>
        <v>392454579</v>
      </c>
      <c r="CN182" s="430">
        <f t="shared" ref="CN182" si="295">SUM(CN4:CN181)</f>
        <v>24</v>
      </c>
      <c r="CO182" s="430">
        <f t="shared" ref="CO182" si="296">SUM(CO4:CO181)</f>
        <v>1678.87</v>
      </c>
      <c r="CP182" s="430">
        <f t="shared" ref="CP182" si="297">SUM(CP4:CP181)</f>
        <v>121840600</v>
      </c>
      <c r="CQ182" s="430">
        <f t="shared" ref="CQ182" si="298">SUM(CQ4:CQ181)</f>
        <v>0</v>
      </c>
      <c r="CR182" s="430">
        <f t="shared" ref="CR182" si="299">SUM(CR4:CR181)</f>
        <v>0</v>
      </c>
      <c r="CS182" s="430">
        <f t="shared" ref="CS182" si="300">SUM(CS4:CS181)</f>
        <v>0</v>
      </c>
      <c r="CT182" s="430">
        <f t="shared" ref="CT182" si="301">SUM(CT4:CT181)</f>
        <v>0</v>
      </c>
      <c r="CU182" s="430">
        <f t="shared" ref="CU182" si="302">SUM(CU4:CU181)</f>
        <v>0</v>
      </c>
      <c r="CV182" s="430">
        <f t="shared" ref="CV182" si="303">SUM(CV4:CV181)</f>
        <v>0</v>
      </c>
      <c r="CW182" s="429"/>
      <c r="CX182" s="429"/>
      <c r="CY182" s="429"/>
      <c r="CZ182" s="429"/>
      <c r="DA182" s="429"/>
      <c r="DB182" s="429"/>
      <c r="DC182" s="429"/>
      <c r="DD182" s="429"/>
      <c r="DE182" s="429"/>
      <c r="DF182" s="429"/>
      <c r="DG182" s="429"/>
      <c r="DH182" s="429"/>
      <c r="DI182" s="429"/>
      <c r="DJ182" s="429"/>
      <c r="DK182" s="429"/>
      <c r="DL182" s="429"/>
      <c r="DM182" s="429"/>
      <c r="DN182" s="429"/>
      <c r="DO182" s="429"/>
      <c r="DP182" s="429"/>
      <c r="DQ182" s="429"/>
      <c r="DR182" s="429"/>
      <c r="DS182" s="429"/>
      <c r="DT182" s="429"/>
      <c r="DU182" s="429"/>
      <c r="DV182" s="429"/>
      <c r="DW182" s="429"/>
      <c r="DX182" s="429"/>
      <c r="DY182" s="429"/>
      <c r="DZ182" s="429"/>
      <c r="EA182" s="429"/>
      <c r="EB182" s="429"/>
      <c r="EC182" s="429"/>
      <c r="ED182" s="429"/>
      <c r="EE182" s="429"/>
      <c r="EF182" s="429"/>
      <c r="EG182" s="429"/>
      <c r="EH182" s="429"/>
      <c r="EI182" s="429"/>
      <c r="EJ182" s="429"/>
      <c r="EK182" s="429"/>
      <c r="EL182" s="429"/>
      <c r="EM182" s="429"/>
      <c r="EN182" s="429"/>
      <c r="EO182" s="429"/>
      <c r="EP182" s="429"/>
      <c r="EQ182" s="429"/>
      <c r="ER182" s="429"/>
      <c r="ES182" s="429"/>
      <c r="ET182" s="429"/>
      <c r="EU182" s="429"/>
    </row>
    <row r="183" spans="1:151" ht="35.4" customHeight="1" thickBot="1" x14ac:dyDescent="0.35">
      <c r="A183" s="130"/>
      <c r="B183" s="130"/>
      <c r="C183" s="130"/>
      <c r="D183" s="130"/>
      <c r="E183" s="130"/>
      <c r="F183" s="130"/>
      <c r="G183" s="130"/>
      <c r="H183" s="130"/>
      <c r="I183" s="131"/>
      <c r="J183" s="131"/>
      <c r="K183" s="130"/>
      <c r="L183" s="130"/>
      <c r="M183" s="130">
        <v>168</v>
      </c>
      <c r="N183" s="131">
        <v>20598</v>
      </c>
      <c r="O183" s="130"/>
      <c r="P183" s="425">
        <v>1429978159</v>
      </c>
      <c r="Q183" s="343" t="s">
        <v>321</v>
      </c>
      <c r="R183" s="343" t="s">
        <v>322</v>
      </c>
      <c r="S183" s="343" t="s">
        <v>323</v>
      </c>
      <c r="T183" s="343" t="s">
        <v>324</v>
      </c>
      <c r="U183" s="343" t="s">
        <v>325</v>
      </c>
      <c r="V183" s="343" t="s">
        <v>326</v>
      </c>
      <c r="W183" s="343" t="s">
        <v>315</v>
      </c>
      <c r="X183" s="343" t="s">
        <v>316</v>
      </c>
      <c r="Y183" s="343" t="s">
        <v>317</v>
      </c>
      <c r="Z183" s="343" t="s">
        <v>318</v>
      </c>
      <c r="AA183" s="343" t="s">
        <v>319</v>
      </c>
      <c r="AB183" s="343" t="s">
        <v>320</v>
      </c>
      <c r="AC183" s="343" t="s">
        <v>327</v>
      </c>
      <c r="AD183" s="343" t="s">
        <v>328</v>
      </c>
      <c r="AE183" s="343" t="s">
        <v>329</v>
      </c>
      <c r="AF183" s="398" t="s">
        <v>331</v>
      </c>
      <c r="AG183" s="382" t="s">
        <v>332</v>
      </c>
      <c r="AH183" s="382" t="s">
        <v>333</v>
      </c>
      <c r="AI183" s="382" t="s">
        <v>334</v>
      </c>
      <c r="AJ183" s="382" t="s">
        <v>335</v>
      </c>
      <c r="AK183" s="399" t="s">
        <v>330</v>
      </c>
      <c r="AL183" s="402" t="s">
        <v>382</v>
      </c>
      <c r="AM183" s="402" t="s">
        <v>383</v>
      </c>
      <c r="AN183" s="402" t="s">
        <v>384</v>
      </c>
      <c r="AO183" s="402" t="s">
        <v>379</v>
      </c>
      <c r="AP183" s="402" t="s">
        <v>380</v>
      </c>
      <c r="AQ183" s="402" t="s">
        <v>381</v>
      </c>
      <c r="AR183" s="402" t="s">
        <v>370</v>
      </c>
      <c r="AS183" s="402" t="s">
        <v>371</v>
      </c>
      <c r="AT183" s="402" t="s">
        <v>372</v>
      </c>
      <c r="AU183" s="402" t="s">
        <v>386</v>
      </c>
      <c r="AV183" s="402" t="s">
        <v>387</v>
      </c>
      <c r="AW183" s="402" t="s">
        <v>388</v>
      </c>
      <c r="AX183" s="402" t="s">
        <v>389</v>
      </c>
      <c r="AY183" s="402" t="s">
        <v>391</v>
      </c>
      <c r="AZ183" s="402" t="s">
        <v>390</v>
      </c>
      <c r="BA183" s="402" t="s">
        <v>393</v>
      </c>
      <c r="BB183" s="402" t="s">
        <v>394</v>
      </c>
      <c r="BC183" s="402" t="s">
        <v>395</v>
      </c>
      <c r="BD183" s="402" t="s">
        <v>398</v>
      </c>
      <c r="BE183" s="402" t="s">
        <v>399</v>
      </c>
      <c r="BF183" s="402" t="s">
        <v>400</v>
      </c>
      <c r="BG183" s="402" t="s">
        <v>401</v>
      </c>
      <c r="BH183" s="402" t="s">
        <v>402</v>
      </c>
      <c r="BI183" s="402" t="s">
        <v>403</v>
      </c>
      <c r="BJ183" s="402" t="s">
        <v>405</v>
      </c>
      <c r="BK183" s="402" t="s">
        <v>406</v>
      </c>
      <c r="BL183" s="402" t="s">
        <v>407</v>
      </c>
      <c r="BM183" s="402" t="s">
        <v>409</v>
      </c>
      <c r="BN183" s="402" t="s">
        <v>410</v>
      </c>
      <c r="BO183" s="402" t="s">
        <v>411</v>
      </c>
      <c r="BP183" s="402" t="s">
        <v>412</v>
      </c>
      <c r="BQ183" s="402" t="s">
        <v>413</v>
      </c>
      <c r="BR183" s="402" t="s">
        <v>414</v>
      </c>
      <c r="BS183" s="402" t="s">
        <v>416</v>
      </c>
      <c r="BT183" s="402" t="s">
        <v>417</v>
      </c>
      <c r="BU183" s="402" t="s">
        <v>418</v>
      </c>
      <c r="BV183" s="402" t="s">
        <v>421</v>
      </c>
      <c r="BW183" s="402" t="s">
        <v>422</v>
      </c>
      <c r="BX183" s="402" t="s">
        <v>423</v>
      </c>
      <c r="BY183" s="402" t="s">
        <v>425</v>
      </c>
      <c r="BZ183" s="402" t="s">
        <v>426</v>
      </c>
      <c r="CA183" s="402" t="s">
        <v>427</v>
      </c>
      <c r="CB183" s="402" t="s">
        <v>429</v>
      </c>
      <c r="CC183" s="402" t="s">
        <v>430</v>
      </c>
      <c r="CD183" s="402" t="s">
        <v>431</v>
      </c>
      <c r="CE183" s="402" t="s">
        <v>435</v>
      </c>
      <c r="CF183" s="402" t="s">
        <v>436</v>
      </c>
      <c r="CG183" s="402" t="s">
        <v>437</v>
      </c>
      <c r="CH183" s="402" t="s">
        <v>438</v>
      </c>
      <c r="CI183" s="402" t="s">
        <v>439</v>
      </c>
      <c r="CJ183" s="402" t="s">
        <v>440</v>
      </c>
      <c r="CK183" s="402" t="s">
        <v>441</v>
      </c>
      <c r="CL183" s="402" t="s">
        <v>442</v>
      </c>
      <c r="CM183" s="402" t="s">
        <v>443</v>
      </c>
      <c r="CN183" s="402" t="s">
        <v>444</v>
      </c>
      <c r="CO183" s="402" t="s">
        <v>445</v>
      </c>
      <c r="CP183" s="402" t="s">
        <v>446</v>
      </c>
      <c r="CQ183" s="402" t="s">
        <v>447</v>
      </c>
      <c r="CR183" s="402" t="s">
        <v>448</v>
      </c>
      <c r="CS183" s="402" t="s">
        <v>449</v>
      </c>
      <c r="CT183" s="402" t="s">
        <v>450</v>
      </c>
      <c r="CU183" s="402" t="s">
        <v>451</v>
      </c>
      <c r="CV183" s="402" t="s">
        <v>452</v>
      </c>
      <c r="CW183" s="429"/>
      <c r="CX183" s="429"/>
      <c r="CY183" s="429"/>
      <c r="CZ183" s="429"/>
      <c r="DA183" s="429"/>
      <c r="DB183" s="429"/>
      <c r="DC183" s="429"/>
      <c r="DD183" s="429"/>
      <c r="DE183" s="429"/>
      <c r="DF183" s="429"/>
      <c r="DG183" s="429"/>
      <c r="DH183" s="429"/>
      <c r="DI183" s="429"/>
      <c r="DJ183" s="429"/>
      <c r="DK183" s="429"/>
      <c r="DL183" s="429"/>
      <c r="DM183" s="429"/>
      <c r="DN183" s="429"/>
      <c r="DO183" s="429"/>
      <c r="DP183" s="429"/>
      <c r="DQ183" s="429"/>
      <c r="DR183" s="429"/>
      <c r="DS183" s="429"/>
      <c r="DT183" s="429"/>
      <c r="DU183" s="429"/>
      <c r="DV183" s="429"/>
      <c r="DW183" s="429"/>
      <c r="DX183" s="429"/>
      <c r="DY183" s="429"/>
      <c r="DZ183" s="429"/>
      <c r="EA183" s="429"/>
      <c r="EB183" s="429"/>
      <c r="EC183" s="429"/>
      <c r="ED183" s="429"/>
      <c r="EE183" s="429"/>
      <c r="EF183" s="429"/>
      <c r="EG183" s="429"/>
      <c r="EH183" s="429"/>
      <c r="EI183" s="429"/>
      <c r="EJ183" s="429"/>
      <c r="EK183" s="429"/>
      <c r="EL183" s="429"/>
      <c r="EM183" s="429"/>
      <c r="EN183" s="429"/>
      <c r="EO183" s="429"/>
      <c r="EP183" s="429"/>
      <c r="EQ183" s="429"/>
      <c r="ER183" s="429"/>
      <c r="ES183" s="429"/>
      <c r="ET183" s="429"/>
      <c r="EU183" s="429"/>
    </row>
    <row r="184" spans="1:151" x14ac:dyDescent="0.3">
      <c r="A184" s="130"/>
      <c r="B184" s="130"/>
      <c r="C184" s="130"/>
      <c r="D184" s="130"/>
      <c r="E184" s="130"/>
      <c r="F184" s="130"/>
      <c r="G184" s="130"/>
      <c r="H184" s="130"/>
      <c r="I184" s="131"/>
      <c r="J184" s="131"/>
      <c r="K184" s="130"/>
      <c r="L184" s="130"/>
      <c r="M184" s="130"/>
      <c r="N184" s="131"/>
      <c r="O184" s="151"/>
      <c r="P184" s="130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U184" s="383" t="str">
        <f>IF((AU182+AX182)=168,"ок","ошибка")</f>
        <v>ок</v>
      </c>
      <c r="AV184" s="417">
        <f>AV182+AY182</f>
        <v>20597.559999999998</v>
      </c>
      <c r="AW184" s="417">
        <f>AW182+AZ182</f>
        <v>1429978159</v>
      </c>
      <c r="BA184" s="387">
        <f>BA182+BD182+BG182+BJ182+BM182+BP182+BS182+BV182+BY182+CB182</f>
        <v>168</v>
      </c>
      <c r="BB184" s="387">
        <f t="shared" ref="BB184:BC184" si="304">BB182+BE182+BH182+BK182+BN182+BQ182+BT182+BW182+BZ182+CC182</f>
        <v>20597.560000000001</v>
      </c>
      <c r="BC184" s="387">
        <f t="shared" si="304"/>
        <v>1429978159</v>
      </c>
      <c r="BD184" s="429"/>
      <c r="BE184" s="429"/>
      <c r="BF184" s="429"/>
      <c r="BG184" s="429"/>
      <c r="BH184" s="429"/>
      <c r="BI184" s="429"/>
      <c r="BJ184" s="429"/>
      <c r="BK184" s="429"/>
      <c r="BL184" s="429"/>
      <c r="BM184" s="429"/>
      <c r="BN184" s="429"/>
      <c r="BO184" s="429"/>
      <c r="BP184" s="429"/>
      <c r="BQ184" s="429"/>
      <c r="BR184" s="429"/>
      <c r="BS184" s="429"/>
      <c r="BT184" s="429"/>
      <c r="BU184" s="429"/>
      <c r="BV184" s="429"/>
      <c r="BW184" s="429"/>
      <c r="BX184" s="429"/>
      <c r="BY184" s="429"/>
      <c r="BZ184" s="429"/>
      <c r="CA184" s="429"/>
      <c r="CB184" s="429"/>
      <c r="CC184" s="429"/>
      <c r="CD184" s="429"/>
      <c r="CE184" s="437">
        <f>CE182+CH182+CK182+CN182</f>
        <v>168</v>
      </c>
      <c r="CF184" s="437">
        <f t="shared" ref="CF184:CG184" si="305">CF182+CI182+CL182+CO182</f>
        <v>20597.560000000001</v>
      </c>
      <c r="CG184" s="437">
        <f t="shared" si="305"/>
        <v>1429978159</v>
      </c>
      <c r="CH184" s="429"/>
      <c r="CI184" s="429"/>
      <c r="CJ184" s="429"/>
      <c r="CK184" s="429"/>
      <c r="CL184" s="429"/>
      <c r="CM184" s="429"/>
      <c r="CN184" s="429"/>
      <c r="CO184" s="429"/>
      <c r="CP184" s="429"/>
      <c r="CQ184" s="429"/>
      <c r="CR184" s="429"/>
      <c r="CS184" s="429"/>
      <c r="CT184" s="429"/>
      <c r="CU184" s="429"/>
      <c r="CV184" s="429"/>
      <c r="CW184" s="429"/>
      <c r="CX184" s="429"/>
      <c r="CY184" s="429"/>
      <c r="CZ184" s="429"/>
      <c r="DA184" s="429"/>
      <c r="DB184" s="429"/>
      <c r="DC184" s="429"/>
      <c r="DD184" s="429"/>
      <c r="DE184" s="429"/>
      <c r="DF184" s="429"/>
      <c r="DG184" s="429"/>
      <c r="DH184" s="429"/>
      <c r="DI184" s="429"/>
      <c r="DJ184" s="429"/>
      <c r="DK184" s="429"/>
      <c r="DL184" s="429"/>
      <c r="DM184" s="429"/>
      <c r="DN184" s="429"/>
      <c r="DO184" s="429"/>
      <c r="DP184" s="429"/>
      <c r="DQ184" s="429"/>
      <c r="DR184" s="429"/>
      <c r="DS184" s="429"/>
      <c r="DT184" s="429"/>
      <c r="DU184" s="429"/>
      <c r="DV184" s="429"/>
      <c r="DW184" s="429"/>
      <c r="DX184" s="429"/>
      <c r="DY184" s="429"/>
      <c r="DZ184" s="429"/>
      <c r="EA184" s="429"/>
      <c r="EB184" s="429"/>
      <c r="EC184" s="429"/>
      <c r="ED184" s="429"/>
      <c r="EE184" s="429"/>
      <c r="EF184" s="429"/>
      <c r="EG184" s="429"/>
      <c r="EH184" s="429"/>
      <c r="EI184" s="429"/>
      <c r="EJ184" s="429"/>
      <c r="EK184" s="429"/>
      <c r="EL184" s="429"/>
      <c r="EM184" s="429"/>
      <c r="EN184" s="429"/>
      <c r="EO184" s="429"/>
      <c r="EP184" s="429"/>
      <c r="EQ184" s="429"/>
      <c r="ER184" s="429"/>
      <c r="ES184" s="429"/>
      <c r="ET184" s="429"/>
      <c r="EU184" s="429"/>
    </row>
    <row r="185" spans="1:151" x14ac:dyDescent="0.3">
      <c r="A185" s="130"/>
      <c r="B185" s="130"/>
      <c r="C185" s="130"/>
      <c r="D185" s="130"/>
      <c r="E185" s="130"/>
      <c r="F185" s="130"/>
      <c r="G185" s="130"/>
      <c r="H185" s="130"/>
      <c r="I185" s="131"/>
      <c r="J185" s="131"/>
      <c r="K185" s="130"/>
      <c r="L185" s="130"/>
      <c r="M185" s="130"/>
      <c r="N185" s="131"/>
      <c r="O185" s="130"/>
      <c r="P185" s="130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151" x14ac:dyDescent="0.3">
      <c r="A186" s="130"/>
      <c r="B186" s="130"/>
      <c r="C186" s="130"/>
      <c r="D186" s="130"/>
      <c r="E186" s="130"/>
      <c r="F186" s="130"/>
      <c r="G186" s="130"/>
      <c r="H186" s="130"/>
      <c r="I186" s="131"/>
      <c r="J186" s="131"/>
      <c r="K186" s="130"/>
      <c r="L186" s="130"/>
      <c r="M186" s="130"/>
      <c r="N186" s="131"/>
      <c r="O186" s="130"/>
      <c r="P186" s="130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151" x14ac:dyDescent="0.3">
      <c r="A187" s="130"/>
      <c r="B187" s="130"/>
      <c r="C187" s="130"/>
      <c r="D187" s="130"/>
      <c r="E187" s="130"/>
      <c r="F187" s="130"/>
      <c r="G187" s="130"/>
      <c r="H187" s="130"/>
      <c r="I187" s="131"/>
      <c r="J187" s="131"/>
      <c r="K187" s="130"/>
      <c r="L187" s="130"/>
      <c r="M187" s="130"/>
      <c r="N187" s="131"/>
      <c r="O187" s="130"/>
      <c r="P187" s="130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151" x14ac:dyDescent="0.3">
      <c r="A188" s="130"/>
      <c r="B188" s="130"/>
      <c r="C188" s="130"/>
      <c r="D188" s="130"/>
      <c r="E188" s="130"/>
      <c r="F188" s="130"/>
      <c r="G188" s="130"/>
      <c r="H188" s="130"/>
      <c r="I188" s="131"/>
      <c r="J188" s="131"/>
      <c r="K188" s="130"/>
      <c r="L188" s="130"/>
      <c r="M188" s="130"/>
      <c r="N188" s="131"/>
      <c r="O188" s="130"/>
      <c r="P188" s="130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151" x14ac:dyDescent="0.3">
      <c r="A189" s="130"/>
      <c r="B189" s="130"/>
      <c r="C189" s="130"/>
      <c r="D189" s="130"/>
      <c r="E189" s="130"/>
      <c r="F189" s="130"/>
      <c r="G189" s="130"/>
      <c r="H189" s="130"/>
      <c r="I189" s="131"/>
      <c r="J189" s="131"/>
      <c r="K189" s="130"/>
      <c r="L189" s="130"/>
      <c r="M189" s="130"/>
      <c r="N189" s="131"/>
      <c r="O189" s="130"/>
      <c r="P189" s="130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151" x14ac:dyDescent="0.3">
      <c r="A190" s="130"/>
      <c r="B190" s="130"/>
      <c r="C190" s="130"/>
      <c r="D190" s="130"/>
      <c r="E190" s="130"/>
      <c r="F190" s="130"/>
      <c r="G190" s="130"/>
      <c r="H190" s="130"/>
      <c r="I190" s="131"/>
      <c r="J190" s="131"/>
      <c r="K190" s="130"/>
      <c r="L190" s="130"/>
      <c r="M190" s="130"/>
      <c r="N190" s="131"/>
      <c r="O190" s="130"/>
      <c r="P190" s="130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151" x14ac:dyDescent="0.3">
      <c r="A191" s="130"/>
      <c r="B191" s="130"/>
      <c r="C191" s="130"/>
      <c r="D191" s="130"/>
      <c r="E191" s="130"/>
      <c r="F191" s="130"/>
      <c r="G191" s="130"/>
      <c r="H191" s="130"/>
      <c r="I191" s="131"/>
      <c r="J191" s="131"/>
      <c r="K191" s="130"/>
      <c r="L191" s="130"/>
      <c r="M191" s="130"/>
      <c r="N191" s="131"/>
      <c r="O191" s="130"/>
      <c r="P191" s="130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151" x14ac:dyDescent="0.3">
      <c r="A192" s="130"/>
      <c r="B192" s="130"/>
      <c r="C192" s="130"/>
      <c r="D192" s="130"/>
      <c r="E192" s="130"/>
      <c r="F192" s="130"/>
      <c r="G192" s="130"/>
      <c r="H192" s="130"/>
      <c r="I192" s="131"/>
      <c r="J192" s="131"/>
      <c r="K192" s="130"/>
      <c r="L192" s="130"/>
      <c r="M192" s="130"/>
      <c r="N192" s="131"/>
      <c r="O192" s="130"/>
      <c r="P192" s="130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x14ac:dyDescent="0.3">
      <c r="A193" s="130"/>
      <c r="B193" s="130"/>
      <c r="C193" s="130"/>
      <c r="D193" s="130"/>
      <c r="E193" s="130"/>
      <c r="F193" s="130"/>
      <c r="G193" s="130"/>
      <c r="H193" s="130"/>
      <c r="I193" s="131"/>
      <c r="J193" s="131"/>
      <c r="K193" s="130"/>
      <c r="L193" s="130"/>
      <c r="M193" s="130"/>
      <c r="N193" s="131"/>
      <c r="O193" s="130"/>
      <c r="P193" s="130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x14ac:dyDescent="0.3">
      <c r="A194" s="130"/>
      <c r="B194" s="130"/>
      <c r="C194" s="130"/>
      <c r="D194" s="130"/>
      <c r="E194" s="130"/>
      <c r="F194" s="130"/>
      <c r="G194" s="130"/>
      <c r="H194" s="130"/>
      <c r="I194" s="131"/>
      <c r="J194" s="131"/>
      <c r="K194" s="130"/>
      <c r="L194" s="130"/>
      <c r="M194" s="130"/>
      <c r="N194" s="131"/>
      <c r="O194" s="130"/>
      <c r="P194" s="130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x14ac:dyDescent="0.3">
      <c r="A195" s="130"/>
      <c r="B195" s="130"/>
      <c r="C195" s="130"/>
      <c r="D195" s="130"/>
      <c r="E195" s="130"/>
      <c r="F195" s="130"/>
      <c r="G195" s="130"/>
      <c r="H195" s="130"/>
      <c r="I195" s="131"/>
      <c r="J195" s="131"/>
      <c r="K195" s="130"/>
      <c r="L195" s="130"/>
      <c r="M195" s="130"/>
      <c r="N195" s="131"/>
      <c r="O195" s="130"/>
      <c r="P195" s="130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x14ac:dyDescent="0.3">
      <c r="A196" s="130"/>
      <c r="B196" s="130"/>
      <c r="C196" s="130"/>
      <c r="D196" s="130"/>
      <c r="E196" s="130"/>
      <c r="F196" s="130"/>
      <c r="G196" s="130"/>
      <c r="H196" s="130"/>
      <c r="I196" s="131"/>
      <c r="J196" s="131"/>
      <c r="K196" s="130"/>
      <c r="L196" s="130"/>
      <c r="M196" s="130"/>
      <c r="N196" s="131"/>
      <c r="O196" s="130"/>
      <c r="P196" s="130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x14ac:dyDescent="0.3">
      <c r="A197" s="130"/>
      <c r="B197" s="130"/>
      <c r="C197" s="130"/>
      <c r="D197" s="130"/>
      <c r="E197" s="130"/>
      <c r="F197" s="130"/>
      <c r="G197" s="130"/>
      <c r="H197" s="130"/>
      <c r="I197" s="131"/>
      <c r="J197" s="131"/>
      <c r="K197" s="130"/>
      <c r="L197" s="130"/>
      <c r="M197" s="130"/>
      <c r="N197" s="131"/>
      <c r="O197" s="130"/>
      <c r="P197" s="130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</sheetData>
  <autoFilter ref="F1:F197"/>
  <mergeCells count="2">
    <mergeCell ref="A3:P3"/>
    <mergeCell ref="H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8"/>
  <sheetViews>
    <sheetView topLeftCell="A49" workbookViewId="0">
      <selection activeCell="B60" sqref="B60:R71"/>
    </sheetView>
  </sheetViews>
  <sheetFormatPr defaultRowHeight="14.4" x14ac:dyDescent="0.3"/>
  <cols>
    <col min="1" max="1" width="3.77734375" customWidth="1"/>
    <col min="2" max="2" width="12.5546875" customWidth="1"/>
    <col min="3" max="3" width="11.88671875" customWidth="1"/>
    <col min="4" max="4" width="15.33203125" customWidth="1"/>
    <col min="5" max="5" width="14.44140625" customWidth="1"/>
    <col min="6" max="7" width="13" customWidth="1"/>
    <col min="8" max="8" width="9.77734375" hidden="1" customWidth="1"/>
    <col min="9" max="9" width="11.109375" style="1" customWidth="1"/>
    <col min="10" max="10" width="5.5546875" style="1" customWidth="1"/>
    <col min="11" max="11" width="13.33203125" customWidth="1"/>
    <col min="12" max="12" width="10.77734375" customWidth="1"/>
    <col min="13" max="13" width="9.44140625" customWidth="1"/>
    <col min="14" max="14" width="10.44140625" style="1" customWidth="1"/>
    <col min="15" max="15" width="12.88671875" customWidth="1"/>
    <col min="16" max="16" width="14.33203125" customWidth="1"/>
    <col min="17" max="17" width="14.5546875" customWidth="1"/>
    <col min="18" max="18" width="13.109375" customWidth="1"/>
    <col min="19" max="19" width="9.109375" bestFit="1" customWidth="1"/>
    <col min="20" max="20" width="11.109375" bestFit="1" customWidth="1"/>
    <col min="22" max="22" width="10" bestFit="1" customWidth="1"/>
  </cols>
  <sheetData>
    <row r="1" spans="1:20" ht="23.4" customHeight="1" x14ac:dyDescent="0.35">
      <c r="A1" s="15" t="s">
        <v>277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9"/>
    </row>
    <row r="2" spans="1:20" ht="40.799999999999997" customHeight="1" x14ac:dyDescent="0.3">
      <c r="A2" s="20"/>
      <c r="B2" s="20" t="s">
        <v>0</v>
      </c>
      <c r="C2" s="20" t="s">
        <v>1</v>
      </c>
      <c r="D2" s="20" t="s">
        <v>103</v>
      </c>
      <c r="E2" s="20" t="s">
        <v>99</v>
      </c>
      <c r="F2" s="20" t="s">
        <v>88</v>
      </c>
      <c r="G2" s="20" t="s">
        <v>92</v>
      </c>
      <c r="H2" s="20" t="s">
        <v>108</v>
      </c>
      <c r="I2" s="20" t="s">
        <v>20</v>
      </c>
      <c r="J2" s="20" t="s">
        <v>81</v>
      </c>
      <c r="K2" s="20" t="s">
        <v>2</v>
      </c>
      <c r="L2" s="20" t="s">
        <v>85</v>
      </c>
      <c r="M2" s="20" t="s">
        <v>95</v>
      </c>
      <c r="N2" s="20" t="s">
        <v>3</v>
      </c>
      <c r="O2" s="21" t="s">
        <v>5</v>
      </c>
      <c r="P2" s="190" t="s">
        <v>4</v>
      </c>
      <c r="Q2" s="194" t="s">
        <v>262</v>
      </c>
      <c r="R2" s="440" t="s">
        <v>264</v>
      </c>
      <c r="S2" s="449" t="s">
        <v>453</v>
      </c>
      <c r="T2" s="449" t="s">
        <v>454</v>
      </c>
    </row>
    <row r="3" spans="1:20" x14ac:dyDescent="0.3">
      <c r="A3" s="195" t="s">
        <v>80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8"/>
      <c r="T3" s="2"/>
    </row>
    <row r="4" spans="1:20" x14ac:dyDescent="0.3">
      <c r="A4" s="153">
        <v>1</v>
      </c>
      <c r="B4" s="16" t="s">
        <v>80</v>
      </c>
      <c r="C4" s="8" t="s">
        <v>67</v>
      </c>
      <c r="D4" s="11" t="s">
        <v>66</v>
      </c>
      <c r="E4" s="2" t="s">
        <v>100</v>
      </c>
      <c r="F4" s="2" t="s">
        <v>90</v>
      </c>
      <c r="G4" s="2" t="s">
        <v>93</v>
      </c>
      <c r="H4" s="2"/>
      <c r="I4" s="7" t="s">
        <v>65</v>
      </c>
      <c r="J4" s="17" t="s">
        <v>82</v>
      </c>
      <c r="K4" s="2" t="s">
        <v>68</v>
      </c>
      <c r="L4" s="2" t="s">
        <v>86</v>
      </c>
      <c r="M4" s="2" t="s">
        <v>17</v>
      </c>
      <c r="N4" s="10">
        <v>113.6</v>
      </c>
      <c r="O4" s="32">
        <f>P4/N4</f>
        <v>90140.84507042254</v>
      </c>
      <c r="P4" s="191">
        <v>10240000</v>
      </c>
      <c r="Q4" s="196" t="s">
        <v>263</v>
      </c>
      <c r="R4" s="441">
        <v>0</v>
      </c>
      <c r="S4" s="450">
        <f>IF(Q4="продано",N4,0)</f>
        <v>0</v>
      </c>
      <c r="T4" s="451">
        <f>IF(Q4="продано",P4,0)</f>
        <v>0</v>
      </c>
    </row>
    <row r="5" spans="1:20" x14ac:dyDescent="0.3">
      <c r="A5" s="153">
        <v>2</v>
      </c>
      <c r="B5" s="16" t="s">
        <v>80</v>
      </c>
      <c r="C5" s="8" t="s">
        <v>67</v>
      </c>
      <c r="D5" s="11" t="s">
        <v>66</v>
      </c>
      <c r="E5" s="2" t="s">
        <v>100</v>
      </c>
      <c r="F5" s="2" t="s">
        <v>90</v>
      </c>
      <c r="G5" s="2" t="s">
        <v>93</v>
      </c>
      <c r="H5" s="2"/>
      <c r="I5" s="7" t="s">
        <v>65</v>
      </c>
      <c r="J5" s="17" t="s">
        <v>82</v>
      </c>
      <c r="K5" s="2" t="s">
        <v>69</v>
      </c>
      <c r="L5" s="2" t="s">
        <v>86</v>
      </c>
      <c r="M5" s="2" t="s">
        <v>17</v>
      </c>
      <c r="N5" s="10">
        <v>113.7</v>
      </c>
      <c r="O5" s="32">
        <f t="shared" ref="O5:O75" si="0">P5/N5</f>
        <v>90061.565523306941</v>
      </c>
      <c r="P5" s="191">
        <v>10240000</v>
      </c>
      <c r="Q5" s="196" t="s">
        <v>263</v>
      </c>
      <c r="R5" s="441">
        <v>0</v>
      </c>
      <c r="S5" s="450">
        <f t="shared" ref="S5:S68" si="1">IF(Q5="продано",N5,0)</f>
        <v>0</v>
      </c>
      <c r="T5" s="451">
        <f t="shared" ref="T5:T68" si="2">IF(Q5="продано",P5,0)</f>
        <v>0</v>
      </c>
    </row>
    <row r="6" spans="1:20" x14ac:dyDescent="0.3">
      <c r="A6" s="153">
        <v>3</v>
      </c>
      <c r="B6" s="16" t="s">
        <v>80</v>
      </c>
      <c r="C6" s="8" t="s">
        <v>67</v>
      </c>
      <c r="D6" s="11" t="s">
        <v>66</v>
      </c>
      <c r="E6" s="2" t="s">
        <v>100</v>
      </c>
      <c r="F6" s="2" t="s">
        <v>90</v>
      </c>
      <c r="G6" s="2" t="s">
        <v>93</v>
      </c>
      <c r="H6" s="2"/>
      <c r="I6" s="7" t="s">
        <v>65</v>
      </c>
      <c r="J6" s="17" t="s">
        <v>82</v>
      </c>
      <c r="K6" s="2" t="s">
        <v>70</v>
      </c>
      <c r="L6" s="2" t="s">
        <v>86</v>
      </c>
      <c r="M6" s="2" t="s">
        <v>17</v>
      </c>
      <c r="N6" s="10">
        <v>67.900000000000006</v>
      </c>
      <c r="O6" s="32">
        <f t="shared" si="0"/>
        <v>99999.999999999985</v>
      </c>
      <c r="P6" s="191">
        <v>6790000</v>
      </c>
      <c r="Q6" s="196" t="s">
        <v>263</v>
      </c>
      <c r="R6" s="441">
        <v>0</v>
      </c>
      <c r="S6" s="450">
        <f t="shared" si="1"/>
        <v>0</v>
      </c>
      <c r="T6" s="451">
        <f t="shared" si="2"/>
        <v>0</v>
      </c>
    </row>
    <row r="7" spans="1:20" x14ac:dyDescent="0.3">
      <c r="A7" s="153">
        <v>4</v>
      </c>
      <c r="B7" s="16" t="s">
        <v>80</v>
      </c>
      <c r="C7" s="2" t="s">
        <v>71</v>
      </c>
      <c r="D7" s="12" t="s">
        <v>42</v>
      </c>
      <c r="E7" s="2" t="s">
        <v>101</v>
      </c>
      <c r="F7" s="2" t="s">
        <v>91</v>
      </c>
      <c r="G7" s="2" t="s">
        <v>94</v>
      </c>
      <c r="H7" s="2"/>
      <c r="I7" s="10" t="s">
        <v>62</v>
      </c>
      <c r="J7" s="6" t="s">
        <v>83</v>
      </c>
      <c r="K7" s="2" t="s">
        <v>63</v>
      </c>
      <c r="L7" s="2" t="s">
        <v>86</v>
      </c>
      <c r="M7" s="2" t="s">
        <v>17</v>
      </c>
      <c r="N7" s="10">
        <v>105.84</v>
      </c>
      <c r="O7" s="32">
        <f t="shared" si="0"/>
        <v>46296.296296296292</v>
      </c>
      <c r="P7" s="191">
        <v>4900000</v>
      </c>
      <c r="Q7" s="196" t="s">
        <v>263</v>
      </c>
      <c r="R7" s="441">
        <v>0</v>
      </c>
      <c r="S7" s="450">
        <f t="shared" si="1"/>
        <v>0</v>
      </c>
      <c r="T7" s="451">
        <f t="shared" si="2"/>
        <v>0</v>
      </c>
    </row>
    <row r="8" spans="1:20" x14ac:dyDescent="0.3">
      <c r="A8" s="153">
        <v>5</v>
      </c>
      <c r="B8" s="16" t="s">
        <v>80</v>
      </c>
      <c r="C8" s="2" t="s">
        <v>71</v>
      </c>
      <c r="D8" s="12" t="s">
        <v>42</v>
      </c>
      <c r="E8" s="2" t="s">
        <v>101</v>
      </c>
      <c r="F8" s="2" t="s">
        <v>91</v>
      </c>
      <c r="G8" s="2" t="s">
        <v>94</v>
      </c>
      <c r="H8" s="2"/>
      <c r="I8" s="10" t="s">
        <v>62</v>
      </c>
      <c r="J8" s="6" t="s">
        <v>83</v>
      </c>
      <c r="K8" s="2" t="s">
        <v>64</v>
      </c>
      <c r="L8" s="2" t="s">
        <v>86</v>
      </c>
      <c r="M8" s="2" t="s">
        <v>17</v>
      </c>
      <c r="N8" s="10">
        <v>163.47999999999999</v>
      </c>
      <c r="O8" s="32">
        <f t="shared" si="0"/>
        <v>45999.510643503796</v>
      </c>
      <c r="P8" s="191">
        <v>7520000</v>
      </c>
      <c r="Q8" s="196" t="s">
        <v>263</v>
      </c>
      <c r="R8" s="441">
        <v>0</v>
      </c>
      <c r="S8" s="450">
        <f t="shared" si="1"/>
        <v>0</v>
      </c>
      <c r="T8" s="451">
        <f t="shared" si="2"/>
        <v>0</v>
      </c>
    </row>
    <row r="9" spans="1:20" x14ac:dyDescent="0.3">
      <c r="A9" s="153">
        <v>6</v>
      </c>
      <c r="B9" s="16" t="s">
        <v>80</v>
      </c>
      <c r="C9" s="2" t="s">
        <v>71</v>
      </c>
      <c r="D9" s="12" t="s">
        <v>42</v>
      </c>
      <c r="E9" s="2" t="s">
        <v>101</v>
      </c>
      <c r="F9" s="2" t="s">
        <v>91</v>
      </c>
      <c r="G9" s="2" t="s">
        <v>94</v>
      </c>
      <c r="H9" s="2"/>
      <c r="I9" s="10" t="s">
        <v>62</v>
      </c>
      <c r="J9" s="6" t="s">
        <v>83</v>
      </c>
      <c r="K9" s="2" t="s">
        <v>68</v>
      </c>
      <c r="L9" s="2" t="s">
        <v>86</v>
      </c>
      <c r="M9" s="2" t="s">
        <v>17</v>
      </c>
      <c r="N9" s="10">
        <v>131.38999999999999</v>
      </c>
      <c r="O9" s="32">
        <f t="shared" si="0"/>
        <v>46046.122231524474</v>
      </c>
      <c r="P9" s="191">
        <v>6050000</v>
      </c>
      <c r="Q9" s="196" t="s">
        <v>263</v>
      </c>
      <c r="R9" s="441">
        <v>0</v>
      </c>
      <c r="S9" s="450">
        <f t="shared" si="1"/>
        <v>0</v>
      </c>
      <c r="T9" s="451">
        <f t="shared" si="2"/>
        <v>0</v>
      </c>
    </row>
    <row r="10" spans="1:20" x14ac:dyDescent="0.3">
      <c r="A10" s="153">
        <v>7</v>
      </c>
      <c r="B10" s="16" t="s">
        <v>80</v>
      </c>
      <c r="C10" s="2" t="s">
        <v>71</v>
      </c>
      <c r="D10" s="12" t="s">
        <v>42</v>
      </c>
      <c r="E10" s="2" t="s">
        <v>101</v>
      </c>
      <c r="F10" s="2" t="s">
        <v>91</v>
      </c>
      <c r="G10" s="2" t="s">
        <v>94</v>
      </c>
      <c r="H10" s="2"/>
      <c r="I10" s="10" t="s">
        <v>62</v>
      </c>
      <c r="J10" s="6" t="s">
        <v>83</v>
      </c>
      <c r="K10" s="2" t="s">
        <v>73</v>
      </c>
      <c r="L10" s="2" t="s">
        <v>86</v>
      </c>
      <c r="M10" s="2" t="s">
        <v>17</v>
      </c>
      <c r="N10" s="10">
        <v>74.900000000000006</v>
      </c>
      <c r="O10" s="32">
        <f t="shared" si="0"/>
        <v>45527.369826435242</v>
      </c>
      <c r="P10" s="191">
        <v>3410000</v>
      </c>
      <c r="Q10" s="196" t="s">
        <v>263</v>
      </c>
      <c r="R10" s="441">
        <v>0</v>
      </c>
      <c r="S10" s="450">
        <f t="shared" si="1"/>
        <v>0</v>
      </c>
      <c r="T10" s="451">
        <f t="shared" si="2"/>
        <v>0</v>
      </c>
    </row>
    <row r="11" spans="1:20" x14ac:dyDescent="0.3">
      <c r="A11" s="153">
        <v>8</v>
      </c>
      <c r="B11" s="16" t="s">
        <v>80</v>
      </c>
      <c r="C11" s="2" t="s">
        <v>72</v>
      </c>
      <c r="D11" s="12" t="s">
        <v>42</v>
      </c>
      <c r="E11" s="2" t="s">
        <v>101</v>
      </c>
      <c r="F11" s="2" t="s">
        <v>91</v>
      </c>
      <c r="G11" s="2" t="s">
        <v>94</v>
      </c>
      <c r="H11" s="2"/>
      <c r="I11" s="10" t="s">
        <v>62</v>
      </c>
      <c r="J11" s="6" t="s">
        <v>83</v>
      </c>
      <c r="K11" s="2" t="s">
        <v>63</v>
      </c>
      <c r="L11" s="2" t="s">
        <v>86</v>
      </c>
      <c r="M11" s="2" t="s">
        <v>17</v>
      </c>
      <c r="N11" s="10">
        <v>75.900000000000006</v>
      </c>
      <c r="O11" s="32">
        <f t="shared" si="0"/>
        <v>44005.270092226609</v>
      </c>
      <c r="P11" s="191">
        <v>3340000</v>
      </c>
      <c r="Q11" s="196" t="s">
        <v>263</v>
      </c>
      <c r="R11" s="441">
        <v>0</v>
      </c>
      <c r="S11" s="450">
        <f t="shared" si="1"/>
        <v>0</v>
      </c>
      <c r="T11" s="451">
        <f t="shared" si="2"/>
        <v>0</v>
      </c>
    </row>
    <row r="12" spans="1:20" x14ac:dyDescent="0.3">
      <c r="A12" s="153">
        <v>9</v>
      </c>
      <c r="B12" s="16" t="s">
        <v>80</v>
      </c>
      <c r="C12" s="2" t="s">
        <v>72</v>
      </c>
      <c r="D12" s="12" t="s">
        <v>42</v>
      </c>
      <c r="E12" s="2" t="s">
        <v>101</v>
      </c>
      <c r="F12" s="2" t="s">
        <v>91</v>
      </c>
      <c r="G12" s="2" t="s">
        <v>94</v>
      </c>
      <c r="H12" s="2"/>
      <c r="I12" s="10" t="s">
        <v>62</v>
      </c>
      <c r="J12" s="6" t="s">
        <v>83</v>
      </c>
      <c r="K12" s="2" t="s">
        <v>74</v>
      </c>
      <c r="L12" s="2" t="s">
        <v>86</v>
      </c>
      <c r="M12" s="2" t="s">
        <v>17</v>
      </c>
      <c r="N12" s="10">
        <v>68.099999999999994</v>
      </c>
      <c r="O12" s="32">
        <f t="shared" si="0"/>
        <v>45521.292217327464</v>
      </c>
      <c r="P12" s="191">
        <v>3100000</v>
      </c>
      <c r="Q12" s="196" t="s">
        <v>263</v>
      </c>
      <c r="R12" s="441">
        <v>0</v>
      </c>
      <c r="S12" s="450">
        <f t="shared" si="1"/>
        <v>0</v>
      </c>
      <c r="T12" s="451">
        <f t="shared" si="2"/>
        <v>0</v>
      </c>
    </row>
    <row r="13" spans="1:20" x14ac:dyDescent="0.3">
      <c r="A13" s="153">
        <v>10</v>
      </c>
      <c r="B13" s="16" t="s">
        <v>80</v>
      </c>
      <c r="C13" s="2" t="s">
        <v>72</v>
      </c>
      <c r="D13" s="12" t="s">
        <v>42</v>
      </c>
      <c r="E13" s="2" t="s">
        <v>101</v>
      </c>
      <c r="F13" s="2" t="s">
        <v>91</v>
      </c>
      <c r="G13" s="2" t="s">
        <v>94</v>
      </c>
      <c r="H13" s="2"/>
      <c r="I13" s="10" t="s">
        <v>62</v>
      </c>
      <c r="J13" s="6" t="s">
        <v>83</v>
      </c>
      <c r="K13" s="2" t="s">
        <v>75</v>
      </c>
      <c r="L13" s="2" t="s">
        <v>86</v>
      </c>
      <c r="M13" s="2" t="s">
        <v>17</v>
      </c>
      <c r="N13" s="10">
        <v>103.7</v>
      </c>
      <c r="O13" s="32">
        <f t="shared" si="0"/>
        <v>45033.751205400193</v>
      </c>
      <c r="P13" s="191">
        <v>4670000</v>
      </c>
      <c r="Q13" s="196" t="s">
        <v>263</v>
      </c>
      <c r="R13" s="441">
        <v>0</v>
      </c>
      <c r="S13" s="450">
        <f t="shared" si="1"/>
        <v>0</v>
      </c>
      <c r="T13" s="451">
        <f t="shared" si="2"/>
        <v>0</v>
      </c>
    </row>
    <row r="14" spans="1:20" x14ac:dyDescent="0.3">
      <c r="A14" s="153">
        <v>11</v>
      </c>
      <c r="B14" s="16" t="s">
        <v>80</v>
      </c>
      <c r="C14" s="2" t="s">
        <v>72</v>
      </c>
      <c r="D14" s="12" t="s">
        <v>42</v>
      </c>
      <c r="E14" s="2" t="s">
        <v>101</v>
      </c>
      <c r="F14" s="2" t="s">
        <v>91</v>
      </c>
      <c r="G14" s="2" t="s">
        <v>94</v>
      </c>
      <c r="H14" s="2"/>
      <c r="I14" s="10" t="s">
        <v>62</v>
      </c>
      <c r="J14" s="6" t="s">
        <v>83</v>
      </c>
      <c r="K14" s="2" t="s">
        <v>70</v>
      </c>
      <c r="L14" s="2" t="s">
        <v>86</v>
      </c>
      <c r="M14" s="2" t="s">
        <v>17</v>
      </c>
      <c r="N14" s="10">
        <v>91.9</v>
      </c>
      <c r="O14" s="32">
        <f t="shared" si="0"/>
        <v>44994.559303590853</v>
      </c>
      <c r="P14" s="191">
        <v>4135000</v>
      </c>
      <c r="Q14" s="196" t="s">
        <v>263</v>
      </c>
      <c r="R14" s="441">
        <v>0</v>
      </c>
      <c r="S14" s="450">
        <f t="shared" si="1"/>
        <v>0</v>
      </c>
      <c r="T14" s="451">
        <f t="shared" si="2"/>
        <v>0</v>
      </c>
    </row>
    <row r="15" spans="1:20" x14ac:dyDescent="0.3">
      <c r="A15" s="153">
        <v>12</v>
      </c>
      <c r="B15" s="16" t="s">
        <v>80</v>
      </c>
      <c r="C15" s="2" t="s">
        <v>72</v>
      </c>
      <c r="D15" s="12" t="s">
        <v>42</v>
      </c>
      <c r="E15" s="2" t="s">
        <v>101</v>
      </c>
      <c r="F15" s="2" t="s">
        <v>91</v>
      </c>
      <c r="G15" s="2" t="s">
        <v>94</v>
      </c>
      <c r="H15" s="2"/>
      <c r="I15" s="10" t="s">
        <v>62</v>
      </c>
      <c r="J15" s="6" t="s">
        <v>83</v>
      </c>
      <c r="K15" s="2" t="s">
        <v>76</v>
      </c>
      <c r="L15" s="2" t="s">
        <v>86</v>
      </c>
      <c r="M15" s="2" t="s">
        <v>17</v>
      </c>
      <c r="N15" s="10">
        <v>107.1</v>
      </c>
      <c r="O15" s="32">
        <f t="shared" si="0"/>
        <v>45004.668534080301</v>
      </c>
      <c r="P15" s="191">
        <v>4820000</v>
      </c>
      <c r="Q15" s="196" t="s">
        <v>263</v>
      </c>
      <c r="R15" s="441">
        <v>0</v>
      </c>
      <c r="S15" s="450">
        <f t="shared" si="1"/>
        <v>0</v>
      </c>
      <c r="T15" s="451">
        <f t="shared" si="2"/>
        <v>0</v>
      </c>
    </row>
    <row r="16" spans="1:20" x14ac:dyDescent="0.3">
      <c r="A16" s="153">
        <v>13</v>
      </c>
      <c r="B16" s="16" t="s">
        <v>80</v>
      </c>
      <c r="C16" s="2" t="s">
        <v>212</v>
      </c>
      <c r="D16" s="12" t="s">
        <v>42</v>
      </c>
      <c r="E16" s="2" t="s">
        <v>101</v>
      </c>
      <c r="F16" s="2" t="s">
        <v>91</v>
      </c>
      <c r="G16" s="2" t="s">
        <v>94</v>
      </c>
      <c r="H16" s="2"/>
      <c r="I16" s="10" t="s">
        <v>62</v>
      </c>
      <c r="J16" s="6" t="s">
        <v>83</v>
      </c>
      <c r="K16" s="2" t="s">
        <v>73</v>
      </c>
      <c r="L16" s="2" t="s">
        <v>86</v>
      </c>
      <c r="M16" s="2" t="s">
        <v>17</v>
      </c>
      <c r="N16" s="10">
        <v>91.8</v>
      </c>
      <c r="O16" s="32">
        <f t="shared" si="0"/>
        <v>45043.572984749459</v>
      </c>
      <c r="P16" s="191">
        <v>4135000</v>
      </c>
      <c r="Q16" s="212" t="s">
        <v>214</v>
      </c>
      <c r="R16" s="441">
        <v>0</v>
      </c>
      <c r="S16" s="450">
        <f t="shared" si="1"/>
        <v>0</v>
      </c>
      <c r="T16" s="451">
        <f t="shared" si="2"/>
        <v>0</v>
      </c>
    </row>
    <row r="17" spans="1:20" x14ac:dyDescent="0.3">
      <c r="A17" s="153">
        <v>14</v>
      </c>
      <c r="B17" s="16" t="s">
        <v>80</v>
      </c>
      <c r="C17" s="2" t="s">
        <v>72</v>
      </c>
      <c r="D17" s="12" t="s">
        <v>42</v>
      </c>
      <c r="E17" s="2" t="s">
        <v>101</v>
      </c>
      <c r="F17" s="2" t="s">
        <v>91</v>
      </c>
      <c r="G17" s="2" t="s">
        <v>94</v>
      </c>
      <c r="H17" s="2"/>
      <c r="I17" s="10" t="s">
        <v>62</v>
      </c>
      <c r="J17" s="6" t="s">
        <v>83</v>
      </c>
      <c r="K17" s="2" t="s">
        <v>77</v>
      </c>
      <c r="L17" s="2" t="s">
        <v>86</v>
      </c>
      <c r="M17" s="2" t="s">
        <v>17</v>
      </c>
      <c r="N17" s="10">
        <v>82.2</v>
      </c>
      <c r="O17" s="32">
        <f t="shared" si="0"/>
        <v>44403.892944038926</v>
      </c>
      <c r="P17" s="191">
        <v>3650000</v>
      </c>
      <c r="Q17" s="196" t="s">
        <v>263</v>
      </c>
      <c r="R17" s="441">
        <v>0</v>
      </c>
      <c r="S17" s="450">
        <f t="shared" si="1"/>
        <v>0</v>
      </c>
      <c r="T17" s="451">
        <f t="shared" si="2"/>
        <v>0</v>
      </c>
    </row>
    <row r="18" spans="1:20" x14ac:dyDescent="0.3">
      <c r="A18" s="153">
        <v>15</v>
      </c>
      <c r="B18" s="16" t="s">
        <v>80</v>
      </c>
      <c r="C18" s="8" t="s">
        <v>79</v>
      </c>
      <c r="D18" s="12" t="s">
        <v>78</v>
      </c>
      <c r="E18" s="2" t="s">
        <v>102</v>
      </c>
      <c r="F18" s="2" t="s">
        <v>89</v>
      </c>
      <c r="G18" s="2" t="s">
        <v>18</v>
      </c>
      <c r="H18" s="2"/>
      <c r="I18" s="7" t="s">
        <v>62</v>
      </c>
      <c r="J18" s="6" t="s">
        <v>83</v>
      </c>
      <c r="K18" s="8" t="s">
        <v>63</v>
      </c>
      <c r="L18" s="2" t="s">
        <v>86</v>
      </c>
      <c r="M18" s="2" t="s">
        <v>109</v>
      </c>
      <c r="N18" s="7">
        <v>153.6</v>
      </c>
      <c r="O18" s="32">
        <f t="shared" si="0"/>
        <v>69986.979166666672</v>
      </c>
      <c r="P18" s="192">
        <v>10750000</v>
      </c>
      <c r="Q18" s="196" t="s">
        <v>263</v>
      </c>
      <c r="R18" s="441">
        <v>0</v>
      </c>
      <c r="S18" s="450">
        <f t="shared" si="1"/>
        <v>0</v>
      </c>
      <c r="T18" s="451">
        <f t="shared" si="2"/>
        <v>0</v>
      </c>
    </row>
    <row r="19" spans="1:20" x14ac:dyDescent="0.3">
      <c r="A19" s="153">
        <v>16</v>
      </c>
      <c r="B19" s="18" t="s">
        <v>80</v>
      </c>
      <c r="C19" s="47" t="s">
        <v>79</v>
      </c>
      <c r="D19" s="139" t="s">
        <v>78</v>
      </c>
      <c r="E19" s="61" t="s">
        <v>102</v>
      </c>
      <c r="F19" s="61" t="s">
        <v>89</v>
      </c>
      <c r="G19" s="61" t="s">
        <v>18</v>
      </c>
      <c r="H19" s="61"/>
      <c r="I19" s="39" t="s">
        <v>62</v>
      </c>
      <c r="J19" s="140" t="s">
        <v>83</v>
      </c>
      <c r="K19" s="47" t="s">
        <v>64</v>
      </c>
      <c r="L19" s="61" t="s">
        <v>86</v>
      </c>
      <c r="M19" s="61" t="s">
        <v>109</v>
      </c>
      <c r="N19" s="39">
        <v>153.6</v>
      </c>
      <c r="O19" s="141">
        <f t="shared" si="0"/>
        <v>69986.979166666672</v>
      </c>
      <c r="P19" s="193">
        <v>10750000</v>
      </c>
      <c r="Q19" s="196" t="s">
        <v>263</v>
      </c>
      <c r="R19" s="441">
        <v>0</v>
      </c>
      <c r="S19" s="450">
        <f t="shared" si="1"/>
        <v>0</v>
      </c>
      <c r="T19" s="451">
        <f t="shared" si="2"/>
        <v>0</v>
      </c>
    </row>
    <row r="20" spans="1:20" x14ac:dyDescent="0.3">
      <c r="A20" s="58" t="s">
        <v>22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450">
        <f t="shared" si="1"/>
        <v>0</v>
      </c>
      <c r="T20" s="451">
        <f t="shared" si="2"/>
        <v>0</v>
      </c>
    </row>
    <row r="21" spans="1:20" x14ac:dyDescent="0.3">
      <c r="A21" s="154">
        <v>1</v>
      </c>
      <c r="B21" s="142" t="s">
        <v>22</v>
      </c>
      <c r="C21" s="143" t="s">
        <v>96</v>
      </c>
      <c r="D21" s="142" t="s">
        <v>97</v>
      </c>
      <c r="E21" s="144" t="s">
        <v>102</v>
      </c>
      <c r="F21" s="144" t="s">
        <v>89</v>
      </c>
      <c r="G21" s="144" t="s">
        <v>18</v>
      </c>
      <c r="H21" s="144"/>
      <c r="I21" s="145" t="s">
        <v>98</v>
      </c>
      <c r="J21" s="146" t="s">
        <v>84</v>
      </c>
      <c r="K21" s="144">
        <v>1001</v>
      </c>
      <c r="L21" s="147" t="s">
        <v>86</v>
      </c>
      <c r="M21" s="147" t="s">
        <v>109</v>
      </c>
      <c r="N21" s="148">
        <v>78.42</v>
      </c>
      <c r="O21" s="149">
        <f>P21/N21</f>
        <v>61427.569497577148</v>
      </c>
      <c r="P21" s="150">
        <v>4817150</v>
      </c>
      <c r="Q21" s="196" t="s">
        <v>263</v>
      </c>
      <c r="R21" s="442">
        <v>-5.8200000000000002E-2</v>
      </c>
      <c r="S21" s="450">
        <f t="shared" si="1"/>
        <v>0</v>
      </c>
      <c r="T21" s="451">
        <f t="shared" si="2"/>
        <v>0</v>
      </c>
    </row>
    <row r="22" spans="1:20" x14ac:dyDescent="0.3">
      <c r="A22" s="155">
        <v>2</v>
      </c>
      <c r="B22" s="23" t="s">
        <v>22</v>
      </c>
      <c r="C22" s="24" t="s">
        <v>96</v>
      </c>
      <c r="D22" s="23" t="s">
        <v>97</v>
      </c>
      <c r="E22" s="25" t="s">
        <v>102</v>
      </c>
      <c r="F22" s="25" t="s">
        <v>89</v>
      </c>
      <c r="G22" s="25" t="s">
        <v>18</v>
      </c>
      <c r="H22" s="25"/>
      <c r="I22" s="26" t="s">
        <v>98</v>
      </c>
      <c r="J22" s="22" t="s">
        <v>84</v>
      </c>
      <c r="K22" s="25">
        <v>1002</v>
      </c>
      <c r="L22" s="27" t="s">
        <v>86</v>
      </c>
      <c r="M22" s="27" t="s">
        <v>109</v>
      </c>
      <c r="N22" s="28">
        <v>123.36</v>
      </c>
      <c r="O22" s="149">
        <f>P22/N22</f>
        <v>65094.844357976654</v>
      </c>
      <c r="P22" s="30">
        <v>8030100</v>
      </c>
      <c r="Q22" s="196" t="s">
        <v>263</v>
      </c>
      <c r="R22" s="441">
        <v>0</v>
      </c>
      <c r="S22" s="450">
        <f t="shared" si="1"/>
        <v>0</v>
      </c>
      <c r="T22" s="451">
        <f t="shared" si="2"/>
        <v>0</v>
      </c>
    </row>
    <row r="23" spans="1:20" x14ac:dyDescent="0.3">
      <c r="A23" s="155">
        <v>3</v>
      </c>
      <c r="B23" s="23" t="s">
        <v>22</v>
      </c>
      <c r="C23" s="24" t="s">
        <v>96</v>
      </c>
      <c r="D23" s="23" t="s">
        <v>97</v>
      </c>
      <c r="E23" s="25" t="s">
        <v>102</v>
      </c>
      <c r="F23" s="25" t="s">
        <v>89</v>
      </c>
      <c r="G23" s="25" t="s">
        <v>18</v>
      </c>
      <c r="H23" s="25"/>
      <c r="I23" s="26" t="s">
        <v>98</v>
      </c>
      <c r="J23" s="22" t="s">
        <v>84</v>
      </c>
      <c r="K23" s="25">
        <v>1003</v>
      </c>
      <c r="L23" s="27" t="s">
        <v>86</v>
      </c>
      <c r="M23" s="27" t="s">
        <v>109</v>
      </c>
      <c r="N23" s="28">
        <v>108.92</v>
      </c>
      <c r="O23" s="149">
        <f>P23/N23</f>
        <v>64964.193903782594</v>
      </c>
      <c r="P23" s="30">
        <v>7075900</v>
      </c>
      <c r="Q23" s="196" t="s">
        <v>263</v>
      </c>
      <c r="R23" s="441">
        <v>0</v>
      </c>
      <c r="S23" s="450">
        <f t="shared" si="1"/>
        <v>0</v>
      </c>
      <c r="T23" s="451">
        <f t="shared" si="2"/>
        <v>0</v>
      </c>
    </row>
    <row r="24" spans="1:20" x14ac:dyDescent="0.3">
      <c r="A24" s="155">
        <v>4</v>
      </c>
      <c r="B24" s="23" t="s">
        <v>22</v>
      </c>
      <c r="C24" s="24" t="s">
        <v>96</v>
      </c>
      <c r="D24" s="23" t="s">
        <v>97</v>
      </c>
      <c r="E24" s="25" t="s">
        <v>102</v>
      </c>
      <c r="F24" s="25" t="s">
        <v>89</v>
      </c>
      <c r="G24" s="25" t="s">
        <v>18</v>
      </c>
      <c r="H24" s="25"/>
      <c r="I24" s="26" t="s">
        <v>98</v>
      </c>
      <c r="J24" s="22" t="s">
        <v>84</v>
      </c>
      <c r="K24" s="25">
        <v>1004</v>
      </c>
      <c r="L24" s="27" t="s">
        <v>86</v>
      </c>
      <c r="M24" s="27" t="s">
        <v>109</v>
      </c>
      <c r="N24" s="28">
        <v>91.69</v>
      </c>
      <c r="O24" s="149">
        <f t="shared" ref="O24:O28" si="3">P24/N24</f>
        <v>64666.812084196754</v>
      </c>
      <c r="P24" s="30">
        <v>5929300</v>
      </c>
      <c r="Q24" s="196" t="s">
        <v>263</v>
      </c>
      <c r="R24" s="441">
        <v>0</v>
      </c>
      <c r="S24" s="450">
        <f t="shared" si="1"/>
        <v>0</v>
      </c>
      <c r="T24" s="451">
        <f t="shared" si="2"/>
        <v>0</v>
      </c>
    </row>
    <row r="25" spans="1:20" x14ac:dyDescent="0.3">
      <c r="A25" s="155">
        <v>5</v>
      </c>
      <c r="B25" s="23" t="s">
        <v>22</v>
      </c>
      <c r="C25" s="24" t="s">
        <v>96</v>
      </c>
      <c r="D25" s="23" t="s">
        <v>97</v>
      </c>
      <c r="E25" s="25" t="s">
        <v>102</v>
      </c>
      <c r="F25" s="25" t="s">
        <v>89</v>
      </c>
      <c r="G25" s="25" t="s">
        <v>18</v>
      </c>
      <c r="H25" s="25"/>
      <c r="I25" s="26" t="s">
        <v>98</v>
      </c>
      <c r="J25" s="22" t="s">
        <v>84</v>
      </c>
      <c r="K25" s="25">
        <v>1005</v>
      </c>
      <c r="L25" s="27" t="s">
        <v>86</v>
      </c>
      <c r="M25" s="27" t="s">
        <v>109</v>
      </c>
      <c r="N25" s="28">
        <v>78.45</v>
      </c>
      <c r="O25" s="149">
        <f t="shared" si="3"/>
        <v>65000</v>
      </c>
      <c r="P25" s="30">
        <v>5099250</v>
      </c>
      <c r="Q25" s="196" t="s">
        <v>263</v>
      </c>
      <c r="R25" s="441">
        <v>0</v>
      </c>
      <c r="S25" s="450">
        <f t="shared" si="1"/>
        <v>0</v>
      </c>
      <c r="T25" s="451">
        <f t="shared" si="2"/>
        <v>0</v>
      </c>
    </row>
    <row r="26" spans="1:20" x14ac:dyDescent="0.3">
      <c r="A26" s="155">
        <v>6</v>
      </c>
      <c r="B26" s="23" t="s">
        <v>22</v>
      </c>
      <c r="C26" s="24" t="s">
        <v>96</v>
      </c>
      <c r="D26" s="23" t="s">
        <v>97</v>
      </c>
      <c r="E26" s="25" t="s">
        <v>102</v>
      </c>
      <c r="F26" s="25" t="s">
        <v>89</v>
      </c>
      <c r="G26" s="25" t="s">
        <v>18</v>
      </c>
      <c r="H26" s="25"/>
      <c r="I26" s="26" t="s">
        <v>98</v>
      </c>
      <c r="J26" s="22" t="s">
        <v>84</v>
      </c>
      <c r="K26" s="25">
        <v>1006</v>
      </c>
      <c r="L26" s="27" t="s">
        <v>86</v>
      </c>
      <c r="M26" s="27" t="s">
        <v>109</v>
      </c>
      <c r="N26" s="28">
        <v>123.3</v>
      </c>
      <c r="O26" s="149">
        <f t="shared" si="3"/>
        <v>65010.543390105435</v>
      </c>
      <c r="P26" s="30">
        <v>8015800</v>
      </c>
      <c r="Q26" s="196" t="s">
        <v>263</v>
      </c>
      <c r="R26" s="441">
        <v>0</v>
      </c>
      <c r="S26" s="450">
        <f t="shared" si="1"/>
        <v>0</v>
      </c>
      <c r="T26" s="451">
        <f t="shared" si="2"/>
        <v>0</v>
      </c>
    </row>
    <row r="27" spans="1:20" x14ac:dyDescent="0.3">
      <c r="A27" s="155">
        <v>7</v>
      </c>
      <c r="B27" s="23" t="s">
        <v>22</v>
      </c>
      <c r="C27" s="24" t="s">
        <v>96</v>
      </c>
      <c r="D27" s="23" t="s">
        <v>97</v>
      </c>
      <c r="E27" s="25" t="s">
        <v>102</v>
      </c>
      <c r="F27" s="25" t="s">
        <v>89</v>
      </c>
      <c r="G27" s="25" t="s">
        <v>18</v>
      </c>
      <c r="H27" s="25"/>
      <c r="I27" s="26" t="s">
        <v>98</v>
      </c>
      <c r="J27" s="22" t="s">
        <v>84</v>
      </c>
      <c r="K27" s="25">
        <v>1007</v>
      </c>
      <c r="L27" s="27" t="s">
        <v>86</v>
      </c>
      <c r="M27" s="27" t="s">
        <v>109</v>
      </c>
      <c r="N27" s="28">
        <v>109.44</v>
      </c>
      <c r="O27" s="149">
        <f t="shared" si="3"/>
        <v>65071.271929824565</v>
      </c>
      <c r="P27" s="30">
        <v>7121400</v>
      </c>
      <c r="Q27" s="196" t="s">
        <v>263</v>
      </c>
      <c r="R27" s="441">
        <v>0</v>
      </c>
      <c r="S27" s="450">
        <f t="shared" si="1"/>
        <v>0</v>
      </c>
      <c r="T27" s="451">
        <f t="shared" si="2"/>
        <v>0</v>
      </c>
    </row>
    <row r="28" spans="1:20" x14ac:dyDescent="0.3">
      <c r="A28" s="155">
        <v>8</v>
      </c>
      <c r="B28" s="23" t="s">
        <v>22</v>
      </c>
      <c r="C28" s="24" t="s">
        <v>96</v>
      </c>
      <c r="D28" s="23" t="s">
        <v>97</v>
      </c>
      <c r="E28" s="25" t="s">
        <v>102</v>
      </c>
      <c r="F28" s="25" t="s">
        <v>89</v>
      </c>
      <c r="G28" s="25" t="s">
        <v>18</v>
      </c>
      <c r="H28" s="25"/>
      <c r="I28" s="26" t="s">
        <v>98</v>
      </c>
      <c r="J28" s="22" t="s">
        <v>84</v>
      </c>
      <c r="K28" s="25">
        <v>1008</v>
      </c>
      <c r="L28" s="27" t="s">
        <v>86</v>
      </c>
      <c r="M28" s="27" t="s">
        <v>109</v>
      </c>
      <c r="N28" s="28">
        <v>91.31</v>
      </c>
      <c r="O28" s="149">
        <f t="shared" si="3"/>
        <v>63825.42985434235</v>
      </c>
      <c r="P28" s="30">
        <v>5827900</v>
      </c>
      <c r="Q28" s="196" t="s">
        <v>263</v>
      </c>
      <c r="R28" s="443">
        <v>-1.84E-2</v>
      </c>
      <c r="S28" s="450">
        <f t="shared" si="1"/>
        <v>0</v>
      </c>
      <c r="T28" s="451">
        <f t="shared" si="2"/>
        <v>0</v>
      </c>
    </row>
    <row r="29" spans="1:20" x14ac:dyDescent="0.3">
      <c r="A29" s="198">
        <v>9</v>
      </c>
      <c r="B29" s="199" t="s">
        <v>22</v>
      </c>
      <c r="C29" s="200" t="s">
        <v>104</v>
      </c>
      <c r="D29" s="199" t="s">
        <v>106</v>
      </c>
      <c r="E29" s="201" t="s">
        <v>102</v>
      </c>
      <c r="F29" s="199" t="s">
        <v>168</v>
      </c>
      <c r="G29" s="202" t="s">
        <v>94</v>
      </c>
      <c r="H29" s="202"/>
      <c r="I29" s="203" t="s">
        <v>107</v>
      </c>
      <c r="J29" s="204" t="s">
        <v>82</v>
      </c>
      <c r="K29" s="201">
        <v>1001</v>
      </c>
      <c r="L29" s="202" t="s">
        <v>86</v>
      </c>
      <c r="M29" s="201" t="s">
        <v>17</v>
      </c>
      <c r="N29" s="205">
        <v>47</v>
      </c>
      <c r="O29" s="206">
        <v>60000</v>
      </c>
      <c r="P29" s="207">
        <f>N29*O29</f>
        <v>2820000</v>
      </c>
      <c r="Q29" s="236" t="s">
        <v>213</v>
      </c>
      <c r="R29" s="444">
        <v>0</v>
      </c>
      <c r="S29" s="450">
        <f t="shared" si="1"/>
        <v>47</v>
      </c>
      <c r="T29" s="451">
        <f t="shared" si="2"/>
        <v>2820000</v>
      </c>
    </row>
    <row r="30" spans="1:20" x14ac:dyDescent="0.3">
      <c r="A30" s="155">
        <v>10</v>
      </c>
      <c r="B30" s="23" t="s">
        <v>22</v>
      </c>
      <c r="C30" s="24" t="s">
        <v>104</v>
      </c>
      <c r="D30" s="23" t="s">
        <v>106</v>
      </c>
      <c r="E30" s="25" t="s">
        <v>102</v>
      </c>
      <c r="F30" s="23" t="s">
        <v>168</v>
      </c>
      <c r="G30" s="27" t="s">
        <v>94</v>
      </c>
      <c r="H30" s="27"/>
      <c r="I30" s="26" t="s">
        <v>107</v>
      </c>
      <c r="J30" s="17" t="s">
        <v>82</v>
      </c>
      <c r="K30" s="25">
        <v>1002</v>
      </c>
      <c r="L30" s="27" t="s">
        <v>86</v>
      </c>
      <c r="M30" s="25" t="s">
        <v>17</v>
      </c>
      <c r="N30" s="28">
        <v>59.7</v>
      </c>
      <c r="O30" s="29">
        <v>60000</v>
      </c>
      <c r="P30" s="30">
        <f>N30*O30</f>
        <v>3582000</v>
      </c>
      <c r="Q30" s="196" t="s">
        <v>263</v>
      </c>
      <c r="R30" s="441">
        <v>0</v>
      </c>
      <c r="S30" s="450">
        <f t="shared" si="1"/>
        <v>0</v>
      </c>
      <c r="T30" s="451">
        <f t="shared" si="2"/>
        <v>0</v>
      </c>
    </row>
    <row r="31" spans="1:20" x14ac:dyDescent="0.3">
      <c r="A31" s="155">
        <v>11</v>
      </c>
      <c r="B31" s="23" t="s">
        <v>22</v>
      </c>
      <c r="C31" s="24" t="s">
        <v>104</v>
      </c>
      <c r="D31" s="23" t="s">
        <v>106</v>
      </c>
      <c r="E31" s="25" t="s">
        <v>102</v>
      </c>
      <c r="F31" s="23" t="s">
        <v>168</v>
      </c>
      <c r="G31" s="27" t="s">
        <v>94</v>
      </c>
      <c r="H31" s="27"/>
      <c r="I31" s="26" t="s">
        <v>107</v>
      </c>
      <c r="J31" s="22" t="s">
        <v>84</v>
      </c>
      <c r="K31" s="25">
        <v>1003</v>
      </c>
      <c r="L31" s="27" t="s">
        <v>86</v>
      </c>
      <c r="M31" s="25" t="s">
        <v>17</v>
      </c>
      <c r="N31" s="28">
        <v>145.30000000000001</v>
      </c>
      <c r="O31" s="29">
        <v>60000</v>
      </c>
      <c r="P31" s="30">
        <f>N31*O31</f>
        <v>8718000</v>
      </c>
      <c r="Q31" s="196" t="s">
        <v>263</v>
      </c>
      <c r="R31" s="441">
        <v>0</v>
      </c>
      <c r="S31" s="450">
        <f t="shared" si="1"/>
        <v>0</v>
      </c>
      <c r="T31" s="451">
        <f t="shared" si="2"/>
        <v>0</v>
      </c>
    </row>
    <row r="32" spans="1:20" x14ac:dyDescent="0.3">
      <c r="A32" s="155">
        <v>12</v>
      </c>
      <c r="B32" s="23" t="s">
        <v>22</v>
      </c>
      <c r="C32" s="24" t="s">
        <v>104</v>
      </c>
      <c r="D32" s="23" t="s">
        <v>106</v>
      </c>
      <c r="E32" s="25" t="s">
        <v>102</v>
      </c>
      <c r="F32" s="23" t="s">
        <v>168</v>
      </c>
      <c r="G32" s="27" t="s">
        <v>94</v>
      </c>
      <c r="H32" s="27"/>
      <c r="I32" s="26" t="s">
        <v>107</v>
      </c>
      <c r="J32" s="22" t="s">
        <v>84</v>
      </c>
      <c r="K32" s="25">
        <v>1004</v>
      </c>
      <c r="L32" s="27" t="s">
        <v>86</v>
      </c>
      <c r="M32" s="25" t="s">
        <v>17</v>
      </c>
      <c r="N32" s="28">
        <v>157.30000000000001</v>
      </c>
      <c r="O32" s="29">
        <v>60000</v>
      </c>
      <c r="P32" s="30">
        <f>N32*O32</f>
        <v>9438000</v>
      </c>
      <c r="Q32" s="196" t="s">
        <v>263</v>
      </c>
      <c r="R32" s="441">
        <v>0</v>
      </c>
      <c r="S32" s="450">
        <f t="shared" si="1"/>
        <v>0</v>
      </c>
      <c r="T32" s="451">
        <f t="shared" si="2"/>
        <v>0</v>
      </c>
    </row>
    <row r="33" spans="1:20" x14ac:dyDescent="0.3">
      <c r="A33" s="198">
        <v>13</v>
      </c>
      <c r="B33" s="199" t="s">
        <v>22</v>
      </c>
      <c r="C33" s="200" t="s">
        <v>105</v>
      </c>
      <c r="D33" s="199" t="s">
        <v>106</v>
      </c>
      <c r="E33" s="201" t="s">
        <v>102</v>
      </c>
      <c r="F33" s="199" t="s">
        <v>168</v>
      </c>
      <c r="G33" s="202" t="s">
        <v>94</v>
      </c>
      <c r="H33" s="202"/>
      <c r="I33" s="203" t="s">
        <v>107</v>
      </c>
      <c r="J33" s="204" t="s">
        <v>82</v>
      </c>
      <c r="K33" s="201">
        <v>1001</v>
      </c>
      <c r="L33" s="202" t="s">
        <v>86</v>
      </c>
      <c r="M33" s="201" t="s">
        <v>17</v>
      </c>
      <c r="N33" s="205">
        <v>63.2</v>
      </c>
      <c r="O33" s="206">
        <f>P33/N33</f>
        <v>60000</v>
      </c>
      <c r="P33" s="207">
        <v>3792000</v>
      </c>
      <c r="Q33" s="236" t="s">
        <v>213</v>
      </c>
      <c r="R33" s="444">
        <v>0</v>
      </c>
      <c r="S33" s="450">
        <f t="shared" si="1"/>
        <v>63.2</v>
      </c>
      <c r="T33" s="451">
        <f t="shared" si="2"/>
        <v>3792000</v>
      </c>
    </row>
    <row r="34" spans="1:20" x14ac:dyDescent="0.3">
      <c r="A34" s="155">
        <v>14</v>
      </c>
      <c r="B34" s="23" t="s">
        <v>22</v>
      </c>
      <c r="C34" s="24" t="s">
        <v>105</v>
      </c>
      <c r="D34" s="23" t="s">
        <v>106</v>
      </c>
      <c r="E34" s="25" t="s">
        <v>102</v>
      </c>
      <c r="F34" s="23" t="s">
        <v>168</v>
      </c>
      <c r="G34" s="27" t="s">
        <v>94</v>
      </c>
      <c r="H34" s="27"/>
      <c r="I34" s="26" t="s">
        <v>107</v>
      </c>
      <c r="J34" s="17" t="s">
        <v>82</v>
      </c>
      <c r="K34" s="25">
        <v>1002</v>
      </c>
      <c r="L34" s="27" t="s">
        <v>86</v>
      </c>
      <c r="M34" s="25" t="s">
        <v>17</v>
      </c>
      <c r="N34" s="28">
        <v>80.5</v>
      </c>
      <c r="O34" s="29">
        <f t="shared" ref="O34:O35" si="4">P34/N34</f>
        <v>60000</v>
      </c>
      <c r="P34" s="30">
        <v>4830000</v>
      </c>
      <c r="Q34" s="196" t="s">
        <v>263</v>
      </c>
      <c r="R34" s="441">
        <v>0</v>
      </c>
      <c r="S34" s="450">
        <f t="shared" si="1"/>
        <v>0</v>
      </c>
      <c r="T34" s="451">
        <f t="shared" si="2"/>
        <v>0</v>
      </c>
    </row>
    <row r="35" spans="1:20" x14ac:dyDescent="0.3">
      <c r="A35" s="155">
        <v>15</v>
      </c>
      <c r="B35" s="23" t="s">
        <v>22</v>
      </c>
      <c r="C35" s="24" t="s">
        <v>105</v>
      </c>
      <c r="D35" s="23" t="s">
        <v>106</v>
      </c>
      <c r="E35" s="25" t="s">
        <v>102</v>
      </c>
      <c r="F35" s="23" t="s">
        <v>168</v>
      </c>
      <c r="G35" s="27" t="s">
        <v>94</v>
      </c>
      <c r="H35" s="27"/>
      <c r="I35" s="26" t="s">
        <v>107</v>
      </c>
      <c r="J35" s="17" t="s">
        <v>82</v>
      </c>
      <c r="K35" s="25">
        <v>1003</v>
      </c>
      <c r="L35" s="27" t="s">
        <v>86</v>
      </c>
      <c r="M35" s="25" t="s">
        <v>17</v>
      </c>
      <c r="N35" s="28">
        <v>72.099999999999994</v>
      </c>
      <c r="O35" s="29">
        <f t="shared" si="4"/>
        <v>60000.000000000007</v>
      </c>
      <c r="P35" s="30">
        <v>4326000</v>
      </c>
      <c r="Q35" s="196" t="s">
        <v>263</v>
      </c>
      <c r="R35" s="441">
        <v>0</v>
      </c>
      <c r="S35" s="450">
        <f t="shared" si="1"/>
        <v>0</v>
      </c>
      <c r="T35" s="451">
        <f t="shared" si="2"/>
        <v>0</v>
      </c>
    </row>
    <row r="36" spans="1:20" x14ac:dyDescent="0.3">
      <c r="A36" s="155">
        <v>16</v>
      </c>
      <c r="B36" s="18" t="s">
        <v>22</v>
      </c>
      <c r="C36" s="8" t="s">
        <v>110</v>
      </c>
      <c r="D36" s="8" t="s">
        <v>111</v>
      </c>
      <c r="E36" s="25" t="s">
        <v>102</v>
      </c>
      <c r="F36" s="8" t="s">
        <v>19</v>
      </c>
      <c r="G36" s="8" t="s">
        <v>18</v>
      </c>
      <c r="H36" s="8"/>
      <c r="I36" s="7" t="s">
        <v>62</v>
      </c>
      <c r="J36" s="6" t="s">
        <v>83</v>
      </c>
      <c r="K36" s="11">
        <v>1009</v>
      </c>
      <c r="L36" s="31" t="s">
        <v>86</v>
      </c>
      <c r="M36" s="27" t="s">
        <v>109</v>
      </c>
      <c r="N36" s="7">
        <v>189.9</v>
      </c>
      <c r="O36" s="32">
        <f t="shared" si="0"/>
        <v>60000</v>
      </c>
      <c r="P36" s="9">
        <v>11394000</v>
      </c>
      <c r="Q36" s="196" t="s">
        <v>263</v>
      </c>
      <c r="R36" s="441">
        <v>0</v>
      </c>
      <c r="S36" s="450">
        <f t="shared" si="1"/>
        <v>0</v>
      </c>
      <c r="T36" s="451">
        <f t="shared" si="2"/>
        <v>0</v>
      </c>
    </row>
    <row r="37" spans="1:20" x14ac:dyDescent="0.3">
      <c r="A37" s="198">
        <v>17</v>
      </c>
      <c r="B37" s="208" t="s">
        <v>22</v>
      </c>
      <c r="C37" s="134" t="s">
        <v>110</v>
      </c>
      <c r="D37" s="134" t="s">
        <v>111</v>
      </c>
      <c r="E37" s="201" t="s">
        <v>102</v>
      </c>
      <c r="F37" s="134" t="s">
        <v>19</v>
      </c>
      <c r="G37" s="134" t="s">
        <v>18</v>
      </c>
      <c r="H37" s="134"/>
      <c r="I37" s="204" t="s">
        <v>62</v>
      </c>
      <c r="J37" s="204" t="s">
        <v>84</v>
      </c>
      <c r="K37" s="209">
        <v>1012</v>
      </c>
      <c r="L37" s="202" t="s">
        <v>86</v>
      </c>
      <c r="M37" s="134" t="s">
        <v>17</v>
      </c>
      <c r="N37" s="204">
        <v>229</v>
      </c>
      <c r="O37" s="210">
        <f t="shared" si="0"/>
        <v>100174.67248908296</v>
      </c>
      <c r="P37" s="211">
        <v>22940000</v>
      </c>
      <c r="Q37" s="236" t="s">
        <v>213</v>
      </c>
      <c r="R37" s="444">
        <v>0</v>
      </c>
      <c r="S37" s="450">
        <f t="shared" si="1"/>
        <v>229</v>
      </c>
      <c r="T37" s="451">
        <f t="shared" si="2"/>
        <v>22940000</v>
      </c>
    </row>
    <row r="38" spans="1:20" x14ac:dyDescent="0.3">
      <c r="A38" s="198">
        <v>18</v>
      </c>
      <c r="B38" s="208" t="s">
        <v>22</v>
      </c>
      <c r="C38" s="134" t="s">
        <v>110</v>
      </c>
      <c r="D38" s="134" t="s">
        <v>111</v>
      </c>
      <c r="E38" s="201" t="s">
        <v>102</v>
      </c>
      <c r="F38" s="134" t="s">
        <v>19</v>
      </c>
      <c r="G38" s="134" t="s">
        <v>18</v>
      </c>
      <c r="H38" s="134"/>
      <c r="I38" s="204" t="s">
        <v>62</v>
      </c>
      <c r="J38" s="204" t="s">
        <v>84</v>
      </c>
      <c r="K38" s="209">
        <v>2002</v>
      </c>
      <c r="L38" s="202" t="s">
        <v>86</v>
      </c>
      <c r="M38" s="134" t="s">
        <v>17</v>
      </c>
      <c r="N38" s="204">
        <v>740.7</v>
      </c>
      <c r="O38" s="210">
        <f t="shared" si="0"/>
        <v>100000</v>
      </c>
      <c r="P38" s="211">
        <v>74070000</v>
      </c>
      <c r="Q38" s="236" t="s">
        <v>213</v>
      </c>
      <c r="R38" s="444">
        <v>0</v>
      </c>
      <c r="S38" s="450">
        <f t="shared" si="1"/>
        <v>740.7</v>
      </c>
      <c r="T38" s="451">
        <f t="shared" si="2"/>
        <v>74070000</v>
      </c>
    </row>
    <row r="39" spans="1:20" x14ac:dyDescent="0.3">
      <c r="A39" s="155">
        <v>19</v>
      </c>
      <c r="B39" s="18" t="s">
        <v>22</v>
      </c>
      <c r="C39" s="8" t="s">
        <v>110</v>
      </c>
      <c r="D39" s="8" t="s">
        <v>111</v>
      </c>
      <c r="E39" s="25" t="s">
        <v>102</v>
      </c>
      <c r="F39" s="8" t="s">
        <v>19</v>
      </c>
      <c r="G39" s="8" t="s">
        <v>18</v>
      </c>
      <c r="H39" s="8"/>
      <c r="I39" s="7" t="s">
        <v>62</v>
      </c>
      <c r="J39" s="6" t="s">
        <v>83</v>
      </c>
      <c r="K39" s="11">
        <v>1006</v>
      </c>
      <c r="L39" s="31" t="s">
        <v>87</v>
      </c>
      <c r="M39" s="27" t="s">
        <v>109</v>
      </c>
      <c r="N39" s="7">
        <v>177.1</v>
      </c>
      <c r="O39" s="32">
        <f t="shared" si="0"/>
        <v>70000</v>
      </c>
      <c r="P39" s="9">
        <v>12397000</v>
      </c>
      <c r="Q39" s="196" t="s">
        <v>263</v>
      </c>
      <c r="R39" s="441">
        <v>0</v>
      </c>
      <c r="S39" s="450">
        <f t="shared" si="1"/>
        <v>0</v>
      </c>
      <c r="T39" s="451">
        <f t="shared" si="2"/>
        <v>0</v>
      </c>
    </row>
    <row r="40" spans="1:20" x14ac:dyDescent="0.3">
      <c r="A40" s="155">
        <v>20</v>
      </c>
      <c r="B40" s="18" t="s">
        <v>22</v>
      </c>
      <c r="C40" s="8" t="s">
        <v>110</v>
      </c>
      <c r="D40" s="8" t="s">
        <v>111</v>
      </c>
      <c r="E40" s="25" t="s">
        <v>102</v>
      </c>
      <c r="F40" s="8" t="s">
        <v>19</v>
      </c>
      <c r="G40" s="8" t="s">
        <v>18</v>
      </c>
      <c r="H40" s="8"/>
      <c r="I40" s="7" t="s">
        <v>62</v>
      </c>
      <c r="J40" s="6" t="s">
        <v>83</v>
      </c>
      <c r="K40" s="11">
        <v>1007</v>
      </c>
      <c r="L40" s="31" t="s">
        <v>87</v>
      </c>
      <c r="M40" s="27" t="s">
        <v>109</v>
      </c>
      <c r="N40" s="7">
        <v>194</v>
      </c>
      <c r="O40" s="32">
        <f t="shared" si="0"/>
        <v>70000</v>
      </c>
      <c r="P40" s="9">
        <v>13580000</v>
      </c>
      <c r="Q40" s="196" t="s">
        <v>263</v>
      </c>
      <c r="R40" s="441">
        <v>0</v>
      </c>
      <c r="S40" s="450">
        <f t="shared" si="1"/>
        <v>0</v>
      </c>
      <c r="T40" s="451">
        <f t="shared" si="2"/>
        <v>0</v>
      </c>
    </row>
    <row r="41" spans="1:20" x14ac:dyDescent="0.3">
      <c r="A41" s="155">
        <v>21</v>
      </c>
      <c r="B41" s="18" t="s">
        <v>22</v>
      </c>
      <c r="C41" s="8" t="s">
        <v>110</v>
      </c>
      <c r="D41" s="8" t="s">
        <v>111</v>
      </c>
      <c r="E41" s="25" t="s">
        <v>102</v>
      </c>
      <c r="F41" s="8" t="s">
        <v>19</v>
      </c>
      <c r="G41" s="8" t="s">
        <v>18</v>
      </c>
      <c r="H41" s="8"/>
      <c r="I41" s="7" t="s">
        <v>62</v>
      </c>
      <c r="J41" s="6" t="s">
        <v>83</v>
      </c>
      <c r="K41" s="11">
        <v>1010</v>
      </c>
      <c r="L41" s="31" t="s">
        <v>87</v>
      </c>
      <c r="M41" s="27" t="s">
        <v>109</v>
      </c>
      <c r="N41" s="7">
        <v>171.3</v>
      </c>
      <c r="O41" s="32">
        <f t="shared" si="0"/>
        <v>70000</v>
      </c>
      <c r="P41" s="9">
        <v>11991000</v>
      </c>
      <c r="Q41" s="196" t="s">
        <v>263</v>
      </c>
      <c r="R41" s="441">
        <v>0</v>
      </c>
      <c r="S41" s="450">
        <f t="shared" si="1"/>
        <v>0</v>
      </c>
      <c r="T41" s="451">
        <f t="shared" si="2"/>
        <v>0</v>
      </c>
    </row>
    <row r="42" spans="1:20" x14ac:dyDescent="0.3">
      <c r="A42" s="155">
        <v>22</v>
      </c>
      <c r="B42" s="18" t="s">
        <v>22</v>
      </c>
      <c r="C42" s="8" t="s">
        <v>110</v>
      </c>
      <c r="D42" s="8" t="s">
        <v>111</v>
      </c>
      <c r="E42" s="25" t="s">
        <v>102</v>
      </c>
      <c r="F42" s="8" t="s">
        <v>19</v>
      </c>
      <c r="G42" s="8" t="s">
        <v>18</v>
      </c>
      <c r="H42" s="8"/>
      <c r="I42" s="7" t="s">
        <v>62</v>
      </c>
      <c r="J42" s="6" t="s">
        <v>83</v>
      </c>
      <c r="K42" s="11">
        <v>1011</v>
      </c>
      <c r="L42" s="31" t="s">
        <v>87</v>
      </c>
      <c r="M42" s="27" t="s">
        <v>109</v>
      </c>
      <c r="N42" s="7">
        <v>190.9</v>
      </c>
      <c r="O42" s="32">
        <f t="shared" si="0"/>
        <v>70000</v>
      </c>
      <c r="P42" s="9">
        <v>13363000</v>
      </c>
      <c r="Q42" s="196" t="s">
        <v>263</v>
      </c>
      <c r="R42" s="441">
        <v>0</v>
      </c>
      <c r="S42" s="450">
        <f t="shared" si="1"/>
        <v>0</v>
      </c>
      <c r="T42" s="451">
        <f t="shared" si="2"/>
        <v>0</v>
      </c>
    </row>
    <row r="43" spans="1:20" x14ac:dyDescent="0.3">
      <c r="A43" s="155">
        <v>23</v>
      </c>
      <c r="B43" s="18" t="s">
        <v>22</v>
      </c>
      <c r="C43" s="8" t="s">
        <v>110</v>
      </c>
      <c r="D43" s="8" t="s">
        <v>111</v>
      </c>
      <c r="E43" s="25" t="s">
        <v>102</v>
      </c>
      <c r="F43" s="8" t="s">
        <v>19</v>
      </c>
      <c r="G43" s="8" t="s">
        <v>18</v>
      </c>
      <c r="H43" s="8"/>
      <c r="I43" s="7" t="s">
        <v>62</v>
      </c>
      <c r="J43" s="22" t="s">
        <v>84</v>
      </c>
      <c r="K43" s="11">
        <v>1015</v>
      </c>
      <c r="L43" s="31" t="s">
        <v>86</v>
      </c>
      <c r="M43" s="8" t="s">
        <v>17</v>
      </c>
      <c r="N43" s="7">
        <v>173.2</v>
      </c>
      <c r="O43" s="32">
        <f t="shared" si="0"/>
        <v>86605.080831408777</v>
      </c>
      <c r="P43" s="9">
        <v>15000000</v>
      </c>
      <c r="Q43" s="212" t="s">
        <v>214</v>
      </c>
      <c r="R43" s="441">
        <v>0</v>
      </c>
      <c r="S43" s="450">
        <f t="shared" si="1"/>
        <v>0</v>
      </c>
      <c r="T43" s="451">
        <f t="shared" si="2"/>
        <v>0</v>
      </c>
    </row>
    <row r="44" spans="1:20" x14ac:dyDescent="0.3">
      <c r="A44" s="155">
        <v>24</v>
      </c>
      <c r="B44" s="18" t="s">
        <v>22</v>
      </c>
      <c r="C44" s="8" t="s">
        <v>110</v>
      </c>
      <c r="D44" s="8" t="s">
        <v>111</v>
      </c>
      <c r="E44" s="25" t="s">
        <v>102</v>
      </c>
      <c r="F44" s="8" t="s">
        <v>19</v>
      </c>
      <c r="G44" s="8" t="s">
        <v>18</v>
      </c>
      <c r="H44" s="8"/>
      <c r="I44" s="7" t="s">
        <v>62</v>
      </c>
      <c r="J44" s="22" t="s">
        <v>84</v>
      </c>
      <c r="K44" s="11">
        <v>1016</v>
      </c>
      <c r="L44" s="31" t="s">
        <v>87</v>
      </c>
      <c r="M44" s="8" t="s">
        <v>17</v>
      </c>
      <c r="N44" s="7">
        <v>296.3</v>
      </c>
      <c r="O44" s="32">
        <f t="shared" si="0"/>
        <v>77624.029699628751</v>
      </c>
      <c r="P44" s="9">
        <v>23000000</v>
      </c>
      <c r="Q44" s="212" t="s">
        <v>214</v>
      </c>
      <c r="R44" s="441">
        <v>0</v>
      </c>
      <c r="S44" s="450">
        <f t="shared" si="1"/>
        <v>0</v>
      </c>
      <c r="T44" s="451">
        <f t="shared" si="2"/>
        <v>0</v>
      </c>
    </row>
    <row r="45" spans="1:20" x14ac:dyDescent="0.3">
      <c r="A45" s="155">
        <v>25</v>
      </c>
      <c r="B45" s="18" t="s">
        <v>22</v>
      </c>
      <c r="C45" s="8" t="s">
        <v>110</v>
      </c>
      <c r="D45" s="8" t="s">
        <v>111</v>
      </c>
      <c r="E45" s="25" t="s">
        <v>102</v>
      </c>
      <c r="F45" s="8" t="s">
        <v>19</v>
      </c>
      <c r="G45" s="8" t="s">
        <v>18</v>
      </c>
      <c r="H45" s="8"/>
      <c r="I45" s="7" t="s">
        <v>62</v>
      </c>
      <c r="J45" s="22" t="s">
        <v>84</v>
      </c>
      <c r="K45" s="11">
        <v>1017</v>
      </c>
      <c r="L45" s="31" t="s">
        <v>87</v>
      </c>
      <c r="M45" s="8" t="s">
        <v>17</v>
      </c>
      <c r="N45" s="7">
        <v>219.42</v>
      </c>
      <c r="O45" s="32">
        <f t="shared" si="0"/>
        <v>82034.454470877768</v>
      </c>
      <c r="P45" s="9">
        <v>18000000</v>
      </c>
      <c r="Q45" s="212" t="s">
        <v>214</v>
      </c>
      <c r="R45" s="441">
        <v>0</v>
      </c>
      <c r="S45" s="450">
        <f t="shared" si="1"/>
        <v>0</v>
      </c>
      <c r="T45" s="451">
        <f t="shared" si="2"/>
        <v>0</v>
      </c>
    </row>
    <row r="46" spans="1:20" x14ac:dyDescent="0.3">
      <c r="A46" s="155">
        <v>26</v>
      </c>
      <c r="B46" s="18" t="s">
        <v>22</v>
      </c>
      <c r="C46" s="8" t="s">
        <v>207</v>
      </c>
      <c r="D46" s="8" t="s">
        <v>112</v>
      </c>
      <c r="E46" s="8" t="s">
        <v>113</v>
      </c>
      <c r="F46" s="8" t="s">
        <v>114</v>
      </c>
      <c r="G46" s="27" t="s">
        <v>94</v>
      </c>
      <c r="H46" s="8"/>
      <c r="I46" s="7" t="s">
        <v>65</v>
      </c>
      <c r="J46" s="22" t="s">
        <v>84</v>
      </c>
      <c r="K46" s="11">
        <v>1003</v>
      </c>
      <c r="L46" s="31" t="s">
        <v>86</v>
      </c>
      <c r="M46" s="8" t="s">
        <v>17</v>
      </c>
      <c r="N46" s="7">
        <v>140.94999999999999</v>
      </c>
      <c r="O46" s="32">
        <f t="shared" si="0"/>
        <v>65000.000000000007</v>
      </c>
      <c r="P46" s="9">
        <v>9161750</v>
      </c>
      <c r="Q46" s="196" t="s">
        <v>263</v>
      </c>
      <c r="R46" s="441">
        <v>0</v>
      </c>
      <c r="S46" s="450">
        <f t="shared" si="1"/>
        <v>0</v>
      </c>
      <c r="T46" s="451">
        <f t="shared" si="2"/>
        <v>0</v>
      </c>
    </row>
    <row r="47" spans="1:20" x14ac:dyDescent="0.3">
      <c r="A47" s="155">
        <v>27</v>
      </c>
      <c r="B47" s="18" t="s">
        <v>22</v>
      </c>
      <c r="C47" s="8" t="s">
        <v>207</v>
      </c>
      <c r="D47" s="8" t="s">
        <v>112</v>
      </c>
      <c r="E47" s="8" t="s">
        <v>113</v>
      </c>
      <c r="F47" s="8" t="s">
        <v>114</v>
      </c>
      <c r="G47" s="27" t="s">
        <v>94</v>
      </c>
      <c r="H47" s="8"/>
      <c r="I47" s="7" t="s">
        <v>65</v>
      </c>
      <c r="J47" s="22" t="s">
        <v>84</v>
      </c>
      <c r="K47" s="11">
        <v>1004</v>
      </c>
      <c r="L47" s="31" t="s">
        <v>86</v>
      </c>
      <c r="M47" s="8" t="s">
        <v>17</v>
      </c>
      <c r="N47" s="7">
        <v>140.94999999999999</v>
      </c>
      <c r="O47" s="32">
        <f t="shared" si="0"/>
        <v>65000.000000000007</v>
      </c>
      <c r="P47" s="9">
        <v>9161750</v>
      </c>
      <c r="Q47" s="196" t="s">
        <v>263</v>
      </c>
      <c r="R47" s="441">
        <v>0</v>
      </c>
      <c r="S47" s="450">
        <f t="shared" si="1"/>
        <v>0</v>
      </c>
      <c r="T47" s="451">
        <f t="shared" si="2"/>
        <v>0</v>
      </c>
    </row>
    <row r="48" spans="1:20" x14ac:dyDescent="0.3">
      <c r="A48" s="155">
        <v>28</v>
      </c>
      <c r="B48" s="18" t="s">
        <v>22</v>
      </c>
      <c r="C48" s="34" t="s">
        <v>115</v>
      </c>
      <c r="D48" s="35" t="s">
        <v>116</v>
      </c>
      <c r="E48" s="8" t="s">
        <v>113</v>
      </c>
      <c r="F48" s="37" t="s">
        <v>118</v>
      </c>
      <c r="G48" s="27" t="s">
        <v>94</v>
      </c>
      <c r="H48" s="36"/>
      <c r="I48" s="7" t="s">
        <v>117</v>
      </c>
      <c r="J48" s="22" t="s">
        <v>84</v>
      </c>
      <c r="K48" s="11">
        <v>1003</v>
      </c>
      <c r="L48" s="31" t="s">
        <v>86</v>
      </c>
      <c r="M48" s="8" t="s">
        <v>17</v>
      </c>
      <c r="N48" s="7">
        <v>124.07</v>
      </c>
      <c r="O48" s="32">
        <f t="shared" si="0"/>
        <v>62353.91311356493</v>
      </c>
      <c r="P48" s="9">
        <v>7736250</v>
      </c>
      <c r="Q48" s="196" t="s">
        <v>263</v>
      </c>
      <c r="R48" s="441">
        <v>0</v>
      </c>
      <c r="S48" s="450">
        <f t="shared" si="1"/>
        <v>0</v>
      </c>
      <c r="T48" s="451">
        <f t="shared" si="2"/>
        <v>0</v>
      </c>
    </row>
    <row r="49" spans="1:20" x14ac:dyDescent="0.3">
      <c r="A49" s="198">
        <v>29</v>
      </c>
      <c r="B49" s="208" t="s">
        <v>22</v>
      </c>
      <c r="C49" s="213" t="s">
        <v>115</v>
      </c>
      <c r="D49" s="214" t="s">
        <v>116</v>
      </c>
      <c r="E49" s="134" t="s">
        <v>113</v>
      </c>
      <c r="F49" s="215" t="s">
        <v>118</v>
      </c>
      <c r="G49" s="202" t="s">
        <v>94</v>
      </c>
      <c r="H49" s="216"/>
      <c r="I49" s="204" t="s">
        <v>117</v>
      </c>
      <c r="J49" s="204" t="s">
        <v>84</v>
      </c>
      <c r="K49" s="209">
        <v>1004</v>
      </c>
      <c r="L49" s="202" t="s">
        <v>119</v>
      </c>
      <c r="M49" s="134" t="s">
        <v>17</v>
      </c>
      <c r="N49" s="204">
        <v>114.37</v>
      </c>
      <c r="O49" s="210">
        <f t="shared" si="0"/>
        <v>65000</v>
      </c>
      <c r="P49" s="211">
        <v>7434050</v>
      </c>
      <c r="Q49" s="236" t="s">
        <v>213</v>
      </c>
      <c r="R49" s="444">
        <v>0</v>
      </c>
      <c r="S49" s="450">
        <f t="shared" si="1"/>
        <v>114.37</v>
      </c>
      <c r="T49" s="451">
        <f t="shared" si="2"/>
        <v>7434050</v>
      </c>
    </row>
    <row r="50" spans="1:20" x14ac:dyDescent="0.3">
      <c r="A50" s="198">
        <v>30</v>
      </c>
      <c r="B50" s="208" t="s">
        <v>22</v>
      </c>
      <c r="C50" s="213" t="s">
        <v>115</v>
      </c>
      <c r="D50" s="214" t="s">
        <v>116</v>
      </c>
      <c r="E50" s="134" t="s">
        <v>113</v>
      </c>
      <c r="F50" s="215" t="s">
        <v>118</v>
      </c>
      <c r="G50" s="202" t="s">
        <v>94</v>
      </c>
      <c r="H50" s="216"/>
      <c r="I50" s="204" t="s">
        <v>117</v>
      </c>
      <c r="J50" s="204" t="s">
        <v>84</v>
      </c>
      <c r="K50" s="209">
        <v>1005</v>
      </c>
      <c r="L50" s="202" t="s">
        <v>119</v>
      </c>
      <c r="M50" s="134" t="s">
        <v>17</v>
      </c>
      <c r="N50" s="204">
        <v>128.47999999999999</v>
      </c>
      <c r="O50" s="210">
        <f t="shared" si="0"/>
        <v>65000.000000000007</v>
      </c>
      <c r="P50" s="211">
        <v>8351200</v>
      </c>
      <c r="Q50" s="236" t="s">
        <v>213</v>
      </c>
      <c r="R50" s="444">
        <v>0</v>
      </c>
      <c r="S50" s="450">
        <f t="shared" si="1"/>
        <v>128.47999999999999</v>
      </c>
      <c r="T50" s="451">
        <f t="shared" si="2"/>
        <v>8351200</v>
      </c>
    </row>
    <row r="51" spans="1:20" x14ac:dyDescent="0.3">
      <c r="A51" s="198">
        <v>31</v>
      </c>
      <c r="B51" s="208" t="s">
        <v>22</v>
      </c>
      <c r="C51" s="213" t="s">
        <v>115</v>
      </c>
      <c r="D51" s="214" t="s">
        <v>116</v>
      </c>
      <c r="E51" s="134" t="s">
        <v>113</v>
      </c>
      <c r="F51" s="215" t="s">
        <v>118</v>
      </c>
      <c r="G51" s="202" t="s">
        <v>94</v>
      </c>
      <c r="H51" s="216"/>
      <c r="I51" s="204" t="s">
        <v>117</v>
      </c>
      <c r="J51" s="204" t="s">
        <v>84</v>
      </c>
      <c r="K51" s="209">
        <v>1006</v>
      </c>
      <c r="L51" s="202" t="s">
        <v>119</v>
      </c>
      <c r="M51" s="134" t="s">
        <v>17</v>
      </c>
      <c r="N51" s="204">
        <v>128.47999999999999</v>
      </c>
      <c r="O51" s="210">
        <f t="shared" si="0"/>
        <v>64974.704234122044</v>
      </c>
      <c r="P51" s="211">
        <v>8347950</v>
      </c>
      <c r="Q51" s="236" t="s">
        <v>213</v>
      </c>
      <c r="R51" s="444">
        <v>0</v>
      </c>
      <c r="S51" s="450">
        <f t="shared" si="1"/>
        <v>128.47999999999999</v>
      </c>
      <c r="T51" s="451">
        <f t="shared" si="2"/>
        <v>8347950</v>
      </c>
    </row>
    <row r="52" spans="1:20" x14ac:dyDescent="0.3">
      <c r="A52" s="198">
        <v>32</v>
      </c>
      <c r="B52" s="208" t="s">
        <v>22</v>
      </c>
      <c r="C52" s="213" t="s">
        <v>115</v>
      </c>
      <c r="D52" s="214" t="s">
        <v>116</v>
      </c>
      <c r="E52" s="134" t="s">
        <v>113</v>
      </c>
      <c r="F52" s="215" t="s">
        <v>118</v>
      </c>
      <c r="G52" s="202" t="s">
        <v>94</v>
      </c>
      <c r="H52" s="216"/>
      <c r="I52" s="204" t="s">
        <v>117</v>
      </c>
      <c r="J52" s="204" t="s">
        <v>84</v>
      </c>
      <c r="K52" s="209">
        <v>1010</v>
      </c>
      <c r="L52" s="202" t="s">
        <v>86</v>
      </c>
      <c r="M52" s="134" t="s">
        <v>17</v>
      </c>
      <c r="N52" s="204">
        <v>68.72</v>
      </c>
      <c r="O52" s="210">
        <f t="shared" si="0"/>
        <v>60000</v>
      </c>
      <c r="P52" s="211">
        <v>4123200</v>
      </c>
      <c r="Q52" s="236" t="s">
        <v>213</v>
      </c>
      <c r="R52" s="444">
        <v>0</v>
      </c>
      <c r="S52" s="450">
        <f t="shared" si="1"/>
        <v>68.72</v>
      </c>
      <c r="T52" s="451">
        <f t="shared" si="2"/>
        <v>4123200</v>
      </c>
    </row>
    <row r="53" spans="1:20" x14ac:dyDescent="0.3">
      <c r="A53" s="155">
        <v>33</v>
      </c>
      <c r="B53" s="18" t="s">
        <v>22</v>
      </c>
      <c r="C53" s="34" t="s">
        <v>115</v>
      </c>
      <c r="D53" s="35" t="s">
        <v>116</v>
      </c>
      <c r="E53" s="8" t="s">
        <v>113</v>
      </c>
      <c r="F53" s="37" t="s">
        <v>118</v>
      </c>
      <c r="G53" s="27" t="s">
        <v>94</v>
      </c>
      <c r="H53" s="36"/>
      <c r="I53" s="7" t="s">
        <v>117</v>
      </c>
      <c r="J53" s="22" t="s">
        <v>84</v>
      </c>
      <c r="K53" s="11">
        <v>1011</v>
      </c>
      <c r="L53" s="31" t="s">
        <v>86</v>
      </c>
      <c r="M53" s="8" t="s">
        <v>17</v>
      </c>
      <c r="N53" s="7">
        <v>82.26</v>
      </c>
      <c r="O53" s="32">
        <f t="shared" si="0"/>
        <v>60218.818380743978</v>
      </c>
      <c r="P53" s="9">
        <v>4953600</v>
      </c>
      <c r="Q53" s="196" t="s">
        <v>263</v>
      </c>
      <c r="R53" s="441">
        <v>0</v>
      </c>
      <c r="S53" s="450">
        <f t="shared" si="1"/>
        <v>0</v>
      </c>
      <c r="T53" s="451">
        <f t="shared" si="2"/>
        <v>0</v>
      </c>
    </row>
    <row r="54" spans="1:20" x14ac:dyDescent="0.3">
      <c r="A54" s="198">
        <v>34</v>
      </c>
      <c r="B54" s="208" t="s">
        <v>22</v>
      </c>
      <c r="C54" s="134" t="s">
        <v>120</v>
      </c>
      <c r="D54" s="134" t="s">
        <v>121</v>
      </c>
      <c r="E54" s="134" t="s">
        <v>113</v>
      </c>
      <c r="F54" s="134" t="s">
        <v>124</v>
      </c>
      <c r="G54" s="202" t="s">
        <v>94</v>
      </c>
      <c r="H54" s="134"/>
      <c r="I54" s="204" t="s">
        <v>21</v>
      </c>
      <c r="J54" s="204" t="s">
        <v>83</v>
      </c>
      <c r="K54" s="209">
        <v>1003</v>
      </c>
      <c r="L54" s="202" t="s">
        <v>119</v>
      </c>
      <c r="M54" s="134" t="s">
        <v>17</v>
      </c>
      <c r="N54" s="204">
        <v>142.80000000000001</v>
      </c>
      <c r="O54" s="210">
        <f t="shared" si="0"/>
        <v>54999.999999999993</v>
      </c>
      <c r="P54" s="211">
        <v>7854000</v>
      </c>
      <c r="Q54" s="236" t="s">
        <v>213</v>
      </c>
      <c r="R54" s="444">
        <v>0</v>
      </c>
      <c r="S54" s="450">
        <f t="shared" si="1"/>
        <v>142.80000000000001</v>
      </c>
      <c r="T54" s="451">
        <f t="shared" si="2"/>
        <v>7854000</v>
      </c>
    </row>
    <row r="55" spans="1:20" x14ac:dyDescent="0.3">
      <c r="A55" s="198">
        <v>35</v>
      </c>
      <c r="B55" s="208" t="s">
        <v>22</v>
      </c>
      <c r="C55" s="134" t="s">
        <v>120</v>
      </c>
      <c r="D55" s="134" t="s">
        <v>121</v>
      </c>
      <c r="E55" s="134" t="s">
        <v>113</v>
      </c>
      <c r="F55" s="134" t="s">
        <v>124</v>
      </c>
      <c r="G55" s="202" t="s">
        <v>94</v>
      </c>
      <c r="H55" s="134"/>
      <c r="I55" s="204" t="s">
        <v>21</v>
      </c>
      <c r="J55" s="204" t="s">
        <v>83</v>
      </c>
      <c r="K55" s="209">
        <v>1004</v>
      </c>
      <c r="L55" s="202" t="s">
        <v>119</v>
      </c>
      <c r="M55" s="134" t="s">
        <v>17</v>
      </c>
      <c r="N55" s="204">
        <v>144.19999999999999</v>
      </c>
      <c r="O55" s="210">
        <f t="shared" si="0"/>
        <v>55000.000000000007</v>
      </c>
      <c r="P55" s="211">
        <v>7931000</v>
      </c>
      <c r="Q55" s="236" t="s">
        <v>213</v>
      </c>
      <c r="R55" s="444">
        <v>0</v>
      </c>
      <c r="S55" s="450">
        <f t="shared" si="1"/>
        <v>144.19999999999999</v>
      </c>
      <c r="T55" s="451">
        <f t="shared" si="2"/>
        <v>7931000</v>
      </c>
    </row>
    <row r="56" spans="1:20" x14ac:dyDescent="0.3">
      <c r="A56" s="198">
        <v>36</v>
      </c>
      <c r="B56" s="208" t="s">
        <v>22</v>
      </c>
      <c r="C56" s="134" t="s">
        <v>122</v>
      </c>
      <c r="D56" s="134" t="s">
        <v>121</v>
      </c>
      <c r="E56" s="134" t="s">
        <v>113</v>
      </c>
      <c r="F56" s="134" t="s">
        <v>124</v>
      </c>
      <c r="G56" s="202" t="s">
        <v>94</v>
      </c>
      <c r="H56" s="134"/>
      <c r="I56" s="204" t="s">
        <v>123</v>
      </c>
      <c r="J56" s="204" t="s">
        <v>84</v>
      </c>
      <c r="K56" s="209"/>
      <c r="L56" s="202" t="s">
        <v>119</v>
      </c>
      <c r="M56" s="134" t="s">
        <v>17</v>
      </c>
      <c r="N56" s="204">
        <v>198.51</v>
      </c>
      <c r="O56" s="210">
        <v>65000</v>
      </c>
      <c r="P56" s="217">
        <v>12903150</v>
      </c>
      <c r="Q56" s="236" t="s">
        <v>213</v>
      </c>
      <c r="R56" s="444">
        <v>0</v>
      </c>
      <c r="S56" s="450">
        <f t="shared" si="1"/>
        <v>198.51</v>
      </c>
      <c r="T56" s="451">
        <f t="shared" si="2"/>
        <v>12903150</v>
      </c>
    </row>
    <row r="57" spans="1:20" x14ac:dyDescent="0.3">
      <c r="A57" s="198">
        <v>37</v>
      </c>
      <c r="B57" s="208" t="s">
        <v>22</v>
      </c>
      <c r="C57" s="134" t="s">
        <v>122</v>
      </c>
      <c r="D57" s="134" t="s">
        <v>121</v>
      </c>
      <c r="E57" s="134" t="s">
        <v>113</v>
      </c>
      <c r="F57" s="134" t="s">
        <v>124</v>
      </c>
      <c r="G57" s="202" t="s">
        <v>94</v>
      </c>
      <c r="H57" s="134"/>
      <c r="I57" s="204" t="s">
        <v>123</v>
      </c>
      <c r="J57" s="204" t="s">
        <v>84</v>
      </c>
      <c r="K57" s="209"/>
      <c r="L57" s="202" t="s">
        <v>119</v>
      </c>
      <c r="M57" s="134" t="s">
        <v>17</v>
      </c>
      <c r="N57" s="204">
        <v>181.3</v>
      </c>
      <c r="O57" s="210">
        <v>65000</v>
      </c>
      <c r="P57" s="217">
        <v>11784500</v>
      </c>
      <c r="Q57" s="236" t="s">
        <v>213</v>
      </c>
      <c r="R57" s="444">
        <v>0</v>
      </c>
      <c r="S57" s="450">
        <f t="shared" si="1"/>
        <v>181.3</v>
      </c>
      <c r="T57" s="451">
        <f t="shared" si="2"/>
        <v>11784500</v>
      </c>
    </row>
    <row r="58" spans="1:20" x14ac:dyDescent="0.3">
      <c r="A58" s="198">
        <v>38</v>
      </c>
      <c r="B58" s="208" t="s">
        <v>22</v>
      </c>
      <c r="C58" s="134" t="s">
        <v>122</v>
      </c>
      <c r="D58" s="134" t="s">
        <v>121</v>
      </c>
      <c r="E58" s="134" t="s">
        <v>113</v>
      </c>
      <c r="F58" s="134" t="s">
        <v>124</v>
      </c>
      <c r="G58" s="202" t="s">
        <v>94</v>
      </c>
      <c r="H58" s="134"/>
      <c r="I58" s="204" t="s">
        <v>123</v>
      </c>
      <c r="J58" s="204" t="s">
        <v>83</v>
      </c>
      <c r="K58" s="209"/>
      <c r="L58" s="202" t="s">
        <v>125</v>
      </c>
      <c r="M58" s="134" t="s">
        <v>17</v>
      </c>
      <c r="N58" s="204">
        <v>386.07</v>
      </c>
      <c r="O58" s="210">
        <v>50000</v>
      </c>
      <c r="P58" s="217">
        <v>19303500</v>
      </c>
      <c r="Q58" s="236" t="s">
        <v>213</v>
      </c>
      <c r="R58" s="444">
        <v>0</v>
      </c>
      <c r="S58" s="450">
        <f t="shared" si="1"/>
        <v>386.07</v>
      </c>
      <c r="T58" s="451">
        <f t="shared" si="2"/>
        <v>19303500</v>
      </c>
    </row>
    <row r="59" spans="1:20" x14ac:dyDescent="0.3">
      <c r="A59" s="155">
        <v>39</v>
      </c>
      <c r="B59" s="18" t="s">
        <v>22</v>
      </c>
      <c r="C59" s="8" t="s">
        <v>122</v>
      </c>
      <c r="D59" s="8" t="s">
        <v>121</v>
      </c>
      <c r="E59" s="8" t="s">
        <v>113</v>
      </c>
      <c r="F59" s="8" t="s">
        <v>124</v>
      </c>
      <c r="G59" s="31" t="s">
        <v>94</v>
      </c>
      <c r="H59" s="8"/>
      <c r="I59" s="7" t="s">
        <v>123</v>
      </c>
      <c r="J59" s="6" t="s">
        <v>83</v>
      </c>
      <c r="K59" s="11"/>
      <c r="L59" s="31" t="s">
        <v>125</v>
      </c>
      <c r="M59" s="8" t="s">
        <v>17</v>
      </c>
      <c r="N59" s="7">
        <v>605.5</v>
      </c>
      <c r="O59" s="32">
        <v>50000</v>
      </c>
      <c r="P59" s="38">
        <v>30277500</v>
      </c>
      <c r="Q59" s="196" t="s">
        <v>263</v>
      </c>
      <c r="R59" s="441">
        <v>0</v>
      </c>
      <c r="S59" s="450">
        <f t="shared" si="1"/>
        <v>0</v>
      </c>
      <c r="T59" s="451">
        <f t="shared" si="2"/>
        <v>0</v>
      </c>
    </row>
    <row r="60" spans="1:20" x14ac:dyDescent="0.3">
      <c r="A60" s="155">
        <v>40</v>
      </c>
      <c r="B60" s="18" t="s">
        <v>22</v>
      </c>
      <c r="C60" s="8" t="s">
        <v>127</v>
      </c>
      <c r="D60" s="8" t="s">
        <v>128</v>
      </c>
      <c r="E60" s="8" t="s">
        <v>113</v>
      </c>
      <c r="F60" s="8" t="s">
        <v>129</v>
      </c>
      <c r="G60" s="8" t="s">
        <v>18</v>
      </c>
      <c r="H60" s="8"/>
      <c r="I60" s="7" t="s">
        <v>21</v>
      </c>
      <c r="J60" s="6" t="s">
        <v>83</v>
      </c>
      <c r="K60" s="11">
        <v>1008</v>
      </c>
      <c r="L60" s="33" t="s">
        <v>126</v>
      </c>
      <c r="M60" s="31" t="s">
        <v>109</v>
      </c>
      <c r="N60" s="7">
        <v>509.03</v>
      </c>
      <c r="O60" s="32">
        <f t="shared" si="0"/>
        <v>39290.415103235566</v>
      </c>
      <c r="P60" s="9">
        <v>20000000</v>
      </c>
      <c r="Q60" s="196" t="s">
        <v>263</v>
      </c>
      <c r="R60" s="445">
        <v>-0.15</v>
      </c>
      <c r="S60" s="450">
        <f t="shared" si="1"/>
        <v>0</v>
      </c>
      <c r="T60" s="451">
        <f t="shared" si="2"/>
        <v>0</v>
      </c>
    </row>
    <row r="61" spans="1:20" x14ac:dyDescent="0.3">
      <c r="A61" s="155">
        <v>41</v>
      </c>
      <c r="B61" s="18" t="s">
        <v>22</v>
      </c>
      <c r="C61" s="8" t="s">
        <v>127</v>
      </c>
      <c r="D61" s="8" t="s">
        <v>128</v>
      </c>
      <c r="E61" s="8" t="s">
        <v>113</v>
      </c>
      <c r="F61" s="8" t="s">
        <v>129</v>
      </c>
      <c r="G61" s="8" t="s">
        <v>18</v>
      </c>
      <c r="H61" s="8"/>
      <c r="I61" s="7" t="s">
        <v>21</v>
      </c>
      <c r="J61" s="6" t="s">
        <v>83</v>
      </c>
      <c r="K61" s="11">
        <v>1011</v>
      </c>
      <c r="L61" s="33" t="s">
        <v>126</v>
      </c>
      <c r="M61" s="31" t="s">
        <v>109</v>
      </c>
      <c r="N61" s="7">
        <v>330.56</v>
      </c>
      <c r="O61" s="32">
        <f t="shared" si="0"/>
        <v>54453.049370764762</v>
      </c>
      <c r="P61" s="9">
        <v>18000000</v>
      </c>
      <c r="Q61" s="196" t="s">
        <v>263</v>
      </c>
      <c r="R61" s="442">
        <v>-0.1333</v>
      </c>
      <c r="S61" s="450">
        <f t="shared" si="1"/>
        <v>0</v>
      </c>
      <c r="T61" s="451">
        <f t="shared" si="2"/>
        <v>0</v>
      </c>
    </row>
    <row r="62" spans="1:20" x14ac:dyDescent="0.3">
      <c r="A62" s="198">
        <v>42</v>
      </c>
      <c r="B62" s="208" t="s">
        <v>22</v>
      </c>
      <c r="C62" s="134" t="s">
        <v>8</v>
      </c>
      <c r="D62" s="134" t="s">
        <v>131</v>
      </c>
      <c r="E62" s="134" t="s">
        <v>100</v>
      </c>
      <c r="F62" s="134" t="s">
        <v>130</v>
      </c>
      <c r="G62" s="202" t="s">
        <v>94</v>
      </c>
      <c r="H62" s="134"/>
      <c r="I62" s="204" t="s">
        <v>21</v>
      </c>
      <c r="J62" s="204" t="s">
        <v>84</v>
      </c>
      <c r="K62" s="209">
        <v>1003</v>
      </c>
      <c r="L62" s="202" t="s">
        <v>86</v>
      </c>
      <c r="M62" s="134" t="s">
        <v>17</v>
      </c>
      <c r="N62" s="204">
        <v>158.91</v>
      </c>
      <c r="O62" s="210">
        <f t="shared" si="0"/>
        <v>65000</v>
      </c>
      <c r="P62" s="211">
        <v>10329150</v>
      </c>
      <c r="Q62" s="236" t="s">
        <v>213</v>
      </c>
      <c r="R62" s="444">
        <v>0</v>
      </c>
      <c r="S62" s="450">
        <f t="shared" si="1"/>
        <v>158.91</v>
      </c>
      <c r="T62" s="451">
        <f t="shared" si="2"/>
        <v>10329150</v>
      </c>
    </row>
    <row r="63" spans="1:20" x14ac:dyDescent="0.3">
      <c r="A63" s="155">
        <v>43</v>
      </c>
      <c r="B63" s="18" t="s">
        <v>22</v>
      </c>
      <c r="C63" s="8" t="s">
        <v>8</v>
      </c>
      <c r="D63" s="8" t="s">
        <v>131</v>
      </c>
      <c r="E63" s="8" t="s">
        <v>100</v>
      </c>
      <c r="F63" s="8" t="s">
        <v>130</v>
      </c>
      <c r="G63" s="31" t="s">
        <v>94</v>
      </c>
      <c r="H63" s="8"/>
      <c r="I63" s="7" t="s">
        <v>21</v>
      </c>
      <c r="J63" s="22" t="s">
        <v>84</v>
      </c>
      <c r="K63" s="11">
        <v>1004</v>
      </c>
      <c r="L63" s="31" t="s">
        <v>86</v>
      </c>
      <c r="M63" s="8" t="s">
        <v>17</v>
      </c>
      <c r="N63" s="7">
        <v>113.56</v>
      </c>
      <c r="O63" s="32">
        <f t="shared" si="0"/>
        <v>65000</v>
      </c>
      <c r="P63" s="9">
        <v>7381400</v>
      </c>
      <c r="Q63" s="196" t="s">
        <v>263</v>
      </c>
      <c r="R63" s="441">
        <v>0</v>
      </c>
      <c r="S63" s="450">
        <f t="shared" si="1"/>
        <v>0</v>
      </c>
      <c r="T63" s="451">
        <f t="shared" si="2"/>
        <v>0</v>
      </c>
    </row>
    <row r="64" spans="1:20" x14ac:dyDescent="0.3">
      <c r="A64" s="155">
        <v>44</v>
      </c>
      <c r="B64" s="18" t="s">
        <v>22</v>
      </c>
      <c r="C64" s="8" t="s">
        <v>9</v>
      </c>
      <c r="D64" s="8" t="s">
        <v>133</v>
      </c>
      <c r="E64" s="8" t="s">
        <v>102</v>
      </c>
      <c r="F64" s="8" t="s">
        <v>89</v>
      </c>
      <c r="G64" s="8" t="s">
        <v>18</v>
      </c>
      <c r="H64" s="8"/>
      <c r="I64" s="7" t="s">
        <v>21</v>
      </c>
      <c r="J64" s="22" t="s">
        <v>84</v>
      </c>
      <c r="K64" s="11">
        <v>1001</v>
      </c>
      <c r="L64" s="31" t="s">
        <v>86</v>
      </c>
      <c r="M64" s="31" t="s">
        <v>109</v>
      </c>
      <c r="N64" s="7">
        <v>97.74</v>
      </c>
      <c r="O64" s="32">
        <f t="shared" si="0"/>
        <v>58317.986494782075</v>
      </c>
      <c r="P64" s="9">
        <v>5700000</v>
      </c>
      <c r="Q64" s="196" t="s">
        <v>263</v>
      </c>
      <c r="R64" s="442">
        <v>-4.8599999999999997E-2</v>
      </c>
      <c r="S64" s="450">
        <f t="shared" si="1"/>
        <v>0</v>
      </c>
      <c r="T64" s="451">
        <f t="shared" si="2"/>
        <v>0</v>
      </c>
    </row>
    <row r="65" spans="1:20" x14ac:dyDescent="0.3">
      <c r="A65" s="155">
        <v>45</v>
      </c>
      <c r="B65" s="18" t="s">
        <v>22</v>
      </c>
      <c r="C65" s="8" t="s">
        <v>9</v>
      </c>
      <c r="D65" s="8" t="s">
        <v>133</v>
      </c>
      <c r="E65" s="8" t="s">
        <v>102</v>
      </c>
      <c r="F65" s="8" t="s">
        <v>89</v>
      </c>
      <c r="G65" s="8" t="s">
        <v>18</v>
      </c>
      <c r="H65" s="8"/>
      <c r="I65" s="7" t="s">
        <v>21</v>
      </c>
      <c r="J65" s="22" t="s">
        <v>84</v>
      </c>
      <c r="K65" s="11">
        <v>1002</v>
      </c>
      <c r="L65" s="31" t="s">
        <v>86</v>
      </c>
      <c r="M65" s="31" t="s">
        <v>109</v>
      </c>
      <c r="N65" s="7">
        <v>98.12</v>
      </c>
      <c r="O65" s="32">
        <f t="shared" si="0"/>
        <v>58092.132083163473</v>
      </c>
      <c r="P65" s="9">
        <v>5700000</v>
      </c>
      <c r="Q65" s="196" t="s">
        <v>263</v>
      </c>
      <c r="R65" s="442">
        <v>-5.67E-2</v>
      </c>
      <c r="S65" s="450">
        <f t="shared" si="1"/>
        <v>0</v>
      </c>
      <c r="T65" s="451">
        <f t="shared" si="2"/>
        <v>0</v>
      </c>
    </row>
    <row r="66" spans="1:20" x14ac:dyDescent="0.3">
      <c r="A66" s="155">
        <v>46</v>
      </c>
      <c r="B66" s="18" t="s">
        <v>22</v>
      </c>
      <c r="C66" s="8" t="s">
        <v>10</v>
      </c>
      <c r="D66" s="8" t="s">
        <v>134</v>
      </c>
      <c r="E66" s="8" t="s">
        <v>102</v>
      </c>
      <c r="F66" s="8" t="s">
        <v>89</v>
      </c>
      <c r="G66" s="8" t="s">
        <v>18</v>
      </c>
      <c r="H66" s="8"/>
      <c r="I66" s="7" t="s">
        <v>132</v>
      </c>
      <c r="J66" s="17" t="s">
        <v>82</v>
      </c>
      <c r="K66" s="11">
        <v>1005</v>
      </c>
      <c r="L66" s="31" t="s">
        <v>86</v>
      </c>
      <c r="M66" s="8" t="s">
        <v>17</v>
      </c>
      <c r="N66" s="7">
        <v>83.18</v>
      </c>
      <c r="O66" s="32">
        <f t="shared" si="0"/>
        <v>70000</v>
      </c>
      <c r="P66" s="9">
        <v>5822600</v>
      </c>
      <c r="Q66" s="196" t="s">
        <v>263</v>
      </c>
      <c r="R66" s="441">
        <v>0</v>
      </c>
      <c r="S66" s="450">
        <f t="shared" si="1"/>
        <v>0</v>
      </c>
      <c r="T66" s="451">
        <f t="shared" si="2"/>
        <v>0</v>
      </c>
    </row>
    <row r="67" spans="1:20" x14ac:dyDescent="0.3">
      <c r="A67" s="155">
        <v>47</v>
      </c>
      <c r="B67" s="18" t="s">
        <v>22</v>
      </c>
      <c r="C67" s="8" t="s">
        <v>11</v>
      </c>
      <c r="D67" s="8" t="s">
        <v>135</v>
      </c>
      <c r="E67" s="8" t="s">
        <v>101</v>
      </c>
      <c r="F67" s="8" t="s">
        <v>91</v>
      </c>
      <c r="G67" s="8" t="s">
        <v>94</v>
      </c>
      <c r="H67" s="8"/>
      <c r="I67" s="7" t="s">
        <v>21</v>
      </c>
      <c r="J67" s="6" t="s">
        <v>83</v>
      </c>
      <c r="K67" s="11">
        <v>1001</v>
      </c>
      <c r="L67" s="31" t="s">
        <v>86</v>
      </c>
      <c r="M67" s="31" t="s">
        <v>109</v>
      </c>
      <c r="N67" s="7">
        <v>90.9</v>
      </c>
      <c r="O67" s="32">
        <f t="shared" si="0"/>
        <v>45000</v>
      </c>
      <c r="P67" s="9">
        <v>4090500</v>
      </c>
      <c r="Q67" s="196" t="s">
        <v>263</v>
      </c>
      <c r="R67" s="441">
        <v>0</v>
      </c>
      <c r="S67" s="450">
        <f t="shared" si="1"/>
        <v>0</v>
      </c>
      <c r="T67" s="451">
        <f t="shared" si="2"/>
        <v>0</v>
      </c>
    </row>
    <row r="68" spans="1:20" x14ac:dyDescent="0.3">
      <c r="A68" s="155">
        <v>48</v>
      </c>
      <c r="B68" s="18" t="s">
        <v>22</v>
      </c>
      <c r="C68" s="8" t="s">
        <v>215</v>
      </c>
      <c r="D68" s="8" t="s">
        <v>135</v>
      </c>
      <c r="E68" s="8" t="s">
        <v>101</v>
      </c>
      <c r="F68" s="8" t="s">
        <v>91</v>
      </c>
      <c r="G68" s="8" t="s">
        <v>94</v>
      </c>
      <c r="H68" s="8"/>
      <c r="I68" s="7" t="s">
        <v>21</v>
      </c>
      <c r="J68" s="6" t="s">
        <v>83</v>
      </c>
      <c r="K68" s="11">
        <v>1003</v>
      </c>
      <c r="L68" s="31" t="s">
        <v>86</v>
      </c>
      <c r="M68" s="31" t="s">
        <v>109</v>
      </c>
      <c r="N68" s="7">
        <v>80.7</v>
      </c>
      <c r="O68" s="32">
        <f t="shared" si="0"/>
        <v>45000</v>
      </c>
      <c r="P68" s="9">
        <v>3631500</v>
      </c>
      <c r="Q68" s="212" t="s">
        <v>214</v>
      </c>
      <c r="R68" s="441">
        <v>0</v>
      </c>
      <c r="S68" s="450">
        <f t="shared" si="1"/>
        <v>0</v>
      </c>
      <c r="T68" s="451">
        <f t="shared" si="2"/>
        <v>0</v>
      </c>
    </row>
    <row r="69" spans="1:20" x14ac:dyDescent="0.3">
      <c r="A69" s="198">
        <v>49</v>
      </c>
      <c r="B69" s="208" t="s">
        <v>22</v>
      </c>
      <c r="C69" s="134" t="s">
        <v>12</v>
      </c>
      <c r="D69" s="134" t="s">
        <v>136</v>
      </c>
      <c r="E69" s="134" t="s">
        <v>113</v>
      </c>
      <c r="F69" s="215" t="s">
        <v>118</v>
      </c>
      <c r="G69" s="134" t="s">
        <v>94</v>
      </c>
      <c r="H69" s="134"/>
      <c r="I69" s="204" t="s">
        <v>21</v>
      </c>
      <c r="J69" s="204" t="s">
        <v>83</v>
      </c>
      <c r="K69" s="209">
        <v>1002</v>
      </c>
      <c r="L69" s="202" t="s">
        <v>86</v>
      </c>
      <c r="M69" s="202" t="s">
        <v>109</v>
      </c>
      <c r="N69" s="204">
        <v>124.93</v>
      </c>
      <c r="O69" s="210">
        <f t="shared" si="0"/>
        <v>45000</v>
      </c>
      <c r="P69" s="211">
        <v>5621850</v>
      </c>
      <c r="Q69" s="236" t="s">
        <v>213</v>
      </c>
      <c r="R69" s="444">
        <v>0</v>
      </c>
      <c r="S69" s="450">
        <f t="shared" ref="S69:S95" si="5">IF(Q69="продано",N69,0)</f>
        <v>124.93</v>
      </c>
      <c r="T69" s="451">
        <f t="shared" ref="T69:T95" si="6">IF(Q69="продано",P69,0)</f>
        <v>5621850</v>
      </c>
    </row>
    <row r="70" spans="1:20" x14ac:dyDescent="0.3">
      <c r="A70" s="198">
        <v>50</v>
      </c>
      <c r="B70" s="208" t="s">
        <v>22</v>
      </c>
      <c r="C70" s="134" t="s">
        <v>12</v>
      </c>
      <c r="D70" s="134" t="s">
        <v>136</v>
      </c>
      <c r="E70" s="134" t="s">
        <v>113</v>
      </c>
      <c r="F70" s="215" t="s">
        <v>118</v>
      </c>
      <c r="G70" s="134" t="s">
        <v>94</v>
      </c>
      <c r="H70" s="134"/>
      <c r="I70" s="204" t="s">
        <v>21</v>
      </c>
      <c r="J70" s="204" t="s">
        <v>83</v>
      </c>
      <c r="K70" s="209">
        <v>1003</v>
      </c>
      <c r="L70" s="202" t="s">
        <v>86</v>
      </c>
      <c r="M70" s="202" t="s">
        <v>109</v>
      </c>
      <c r="N70" s="204">
        <v>124.93</v>
      </c>
      <c r="O70" s="210">
        <f t="shared" si="0"/>
        <v>45000</v>
      </c>
      <c r="P70" s="211">
        <v>5621850</v>
      </c>
      <c r="Q70" s="236" t="s">
        <v>213</v>
      </c>
      <c r="R70" s="444">
        <v>0</v>
      </c>
      <c r="S70" s="450">
        <f t="shared" si="5"/>
        <v>124.93</v>
      </c>
      <c r="T70" s="451">
        <f t="shared" si="6"/>
        <v>5621850</v>
      </c>
    </row>
    <row r="71" spans="1:20" x14ac:dyDescent="0.3">
      <c r="A71" s="155">
        <v>51</v>
      </c>
      <c r="B71" s="18" t="s">
        <v>22</v>
      </c>
      <c r="C71" s="8" t="s">
        <v>12</v>
      </c>
      <c r="D71" s="8" t="s">
        <v>136</v>
      </c>
      <c r="E71" s="8" t="s">
        <v>113</v>
      </c>
      <c r="F71" s="37" t="s">
        <v>118</v>
      </c>
      <c r="G71" s="8" t="s">
        <v>94</v>
      </c>
      <c r="H71" s="8"/>
      <c r="I71" s="7" t="s">
        <v>21</v>
      </c>
      <c r="J71" s="6" t="s">
        <v>83</v>
      </c>
      <c r="K71" s="11">
        <v>1004</v>
      </c>
      <c r="L71" s="31" t="s">
        <v>86</v>
      </c>
      <c r="M71" s="31" t="s">
        <v>109</v>
      </c>
      <c r="N71" s="7">
        <v>124.93</v>
      </c>
      <c r="O71" s="32">
        <f t="shared" si="0"/>
        <v>36020.171295925713</v>
      </c>
      <c r="P71" s="9">
        <v>4500000</v>
      </c>
      <c r="Q71" s="196" t="s">
        <v>263</v>
      </c>
      <c r="R71" s="442">
        <v>-0.24929999999999999</v>
      </c>
      <c r="S71" s="450">
        <f t="shared" si="5"/>
        <v>0</v>
      </c>
      <c r="T71" s="451">
        <f t="shared" si="6"/>
        <v>0</v>
      </c>
    </row>
    <row r="72" spans="1:20" x14ac:dyDescent="0.3">
      <c r="A72" s="155">
        <v>52</v>
      </c>
      <c r="B72" s="18" t="s">
        <v>22</v>
      </c>
      <c r="C72" s="8" t="s">
        <v>216</v>
      </c>
      <c r="D72" s="8" t="s">
        <v>217</v>
      </c>
      <c r="E72" s="65" t="s">
        <v>113</v>
      </c>
      <c r="F72" s="8" t="s">
        <v>129</v>
      </c>
      <c r="G72" s="47" t="s">
        <v>94</v>
      </c>
      <c r="H72" s="8"/>
      <c r="I72" s="7" t="s">
        <v>218</v>
      </c>
      <c r="J72" s="6" t="s">
        <v>83</v>
      </c>
      <c r="K72" s="11">
        <v>1001</v>
      </c>
      <c r="L72" s="31" t="s">
        <v>86</v>
      </c>
      <c r="M72" s="31" t="s">
        <v>109</v>
      </c>
      <c r="N72" s="7">
        <v>78.099999999999994</v>
      </c>
      <c r="O72" s="32">
        <f t="shared" si="0"/>
        <v>60000.000000000007</v>
      </c>
      <c r="P72" s="9">
        <v>4686000</v>
      </c>
      <c r="Q72" s="212" t="s">
        <v>214</v>
      </c>
      <c r="R72" s="441">
        <v>0</v>
      </c>
      <c r="S72" s="450">
        <f t="shared" si="5"/>
        <v>0</v>
      </c>
      <c r="T72" s="451">
        <f t="shared" si="6"/>
        <v>0</v>
      </c>
    </row>
    <row r="73" spans="1:20" x14ac:dyDescent="0.3">
      <c r="A73" s="155">
        <v>53</v>
      </c>
      <c r="B73" s="18" t="s">
        <v>22</v>
      </c>
      <c r="C73" s="8" t="s">
        <v>216</v>
      </c>
      <c r="D73" s="8" t="s">
        <v>217</v>
      </c>
      <c r="E73" s="65" t="s">
        <v>113</v>
      </c>
      <c r="F73" s="8" t="s">
        <v>129</v>
      </c>
      <c r="G73" s="47" t="s">
        <v>94</v>
      </c>
      <c r="H73" s="8"/>
      <c r="I73" s="7" t="s">
        <v>218</v>
      </c>
      <c r="J73" s="6" t="s">
        <v>83</v>
      </c>
      <c r="K73" s="11">
        <v>1002</v>
      </c>
      <c r="L73" s="31" t="s">
        <v>86</v>
      </c>
      <c r="M73" s="31" t="s">
        <v>109</v>
      </c>
      <c r="N73" s="7">
        <v>63.5</v>
      </c>
      <c r="O73" s="32">
        <f t="shared" si="0"/>
        <v>60000</v>
      </c>
      <c r="P73" s="9">
        <v>3810000</v>
      </c>
      <c r="Q73" s="212" t="s">
        <v>214</v>
      </c>
      <c r="R73" s="441">
        <v>0</v>
      </c>
      <c r="S73" s="450">
        <f t="shared" si="5"/>
        <v>0</v>
      </c>
      <c r="T73" s="451">
        <f t="shared" si="6"/>
        <v>0</v>
      </c>
    </row>
    <row r="74" spans="1:20" x14ac:dyDescent="0.3">
      <c r="A74" s="155">
        <v>54</v>
      </c>
      <c r="B74" s="18" t="s">
        <v>22</v>
      </c>
      <c r="C74" s="8" t="s">
        <v>216</v>
      </c>
      <c r="D74" s="8" t="s">
        <v>217</v>
      </c>
      <c r="E74" s="65" t="s">
        <v>113</v>
      </c>
      <c r="F74" s="8" t="s">
        <v>129</v>
      </c>
      <c r="G74" s="47" t="s">
        <v>94</v>
      </c>
      <c r="H74" s="8"/>
      <c r="I74" s="7" t="s">
        <v>218</v>
      </c>
      <c r="J74" s="6" t="s">
        <v>83</v>
      </c>
      <c r="K74" s="11">
        <v>1003</v>
      </c>
      <c r="L74" s="31" t="s">
        <v>86</v>
      </c>
      <c r="M74" s="31" t="s">
        <v>109</v>
      </c>
      <c r="N74" s="7">
        <v>63.4</v>
      </c>
      <c r="O74" s="32">
        <f t="shared" si="0"/>
        <v>60000</v>
      </c>
      <c r="P74" s="9">
        <v>3804000</v>
      </c>
      <c r="Q74" s="212" t="s">
        <v>214</v>
      </c>
      <c r="R74" s="441">
        <v>0</v>
      </c>
      <c r="S74" s="450">
        <f t="shared" si="5"/>
        <v>0</v>
      </c>
      <c r="T74" s="451">
        <f t="shared" si="6"/>
        <v>0</v>
      </c>
    </row>
    <row r="75" spans="1:20" x14ac:dyDescent="0.3">
      <c r="A75" s="155">
        <v>55</v>
      </c>
      <c r="B75" s="18" t="s">
        <v>22</v>
      </c>
      <c r="C75" s="8" t="s">
        <v>216</v>
      </c>
      <c r="D75" s="8" t="s">
        <v>217</v>
      </c>
      <c r="E75" s="65" t="s">
        <v>113</v>
      </c>
      <c r="F75" s="8" t="s">
        <v>129</v>
      </c>
      <c r="G75" s="47" t="s">
        <v>94</v>
      </c>
      <c r="H75" s="8"/>
      <c r="I75" s="7" t="s">
        <v>218</v>
      </c>
      <c r="J75" s="6" t="s">
        <v>83</v>
      </c>
      <c r="K75" s="11">
        <v>1004</v>
      </c>
      <c r="L75" s="31" t="s">
        <v>86</v>
      </c>
      <c r="M75" s="31" t="s">
        <v>109</v>
      </c>
      <c r="N75" s="7">
        <v>62.5</v>
      </c>
      <c r="O75" s="32">
        <f t="shared" si="0"/>
        <v>60000</v>
      </c>
      <c r="P75" s="9">
        <v>3750000</v>
      </c>
      <c r="Q75" s="212" t="s">
        <v>214</v>
      </c>
      <c r="R75" s="441">
        <v>0</v>
      </c>
      <c r="S75" s="450">
        <f t="shared" si="5"/>
        <v>0</v>
      </c>
      <c r="T75" s="451">
        <f t="shared" si="6"/>
        <v>0</v>
      </c>
    </row>
    <row r="76" spans="1:20" x14ac:dyDescent="0.3">
      <c r="A76" s="155">
        <v>56</v>
      </c>
      <c r="B76" s="18" t="s">
        <v>22</v>
      </c>
      <c r="C76" s="8" t="s">
        <v>219</v>
      </c>
      <c r="D76" s="2" t="s">
        <v>197</v>
      </c>
      <c r="E76" s="8" t="s">
        <v>101</v>
      </c>
      <c r="F76" s="8" t="s">
        <v>91</v>
      </c>
      <c r="G76" s="8" t="s">
        <v>94</v>
      </c>
      <c r="H76" s="8"/>
      <c r="I76" s="7" t="s">
        <v>190</v>
      </c>
      <c r="J76" s="6" t="s">
        <v>83</v>
      </c>
      <c r="K76" s="11">
        <v>1001</v>
      </c>
      <c r="L76" s="156" t="s">
        <v>156</v>
      </c>
      <c r="M76" s="31" t="s">
        <v>109</v>
      </c>
      <c r="N76" s="7">
        <v>54.1</v>
      </c>
      <c r="O76" s="32">
        <f t="shared" ref="O76:O95" si="7">P76/N76</f>
        <v>55000</v>
      </c>
      <c r="P76" s="9">
        <v>2975500</v>
      </c>
      <c r="Q76" s="212" t="s">
        <v>214</v>
      </c>
      <c r="R76" s="441">
        <v>0</v>
      </c>
      <c r="S76" s="450">
        <f t="shared" si="5"/>
        <v>0</v>
      </c>
      <c r="T76" s="451">
        <f t="shared" si="6"/>
        <v>0</v>
      </c>
    </row>
    <row r="77" spans="1:20" x14ac:dyDescent="0.3">
      <c r="A77" s="155">
        <v>57</v>
      </c>
      <c r="B77" s="18" t="s">
        <v>22</v>
      </c>
      <c r="C77" s="8" t="s">
        <v>220</v>
      </c>
      <c r="D77" s="8" t="s">
        <v>187</v>
      </c>
      <c r="E77" s="8" t="s">
        <v>102</v>
      </c>
      <c r="F77" s="37" t="s">
        <v>19</v>
      </c>
      <c r="G77" s="8" t="s">
        <v>18</v>
      </c>
      <c r="H77" s="8"/>
      <c r="I77" s="7" t="s">
        <v>221</v>
      </c>
      <c r="J77" s="22" t="s">
        <v>84</v>
      </c>
      <c r="K77" s="11">
        <v>1001</v>
      </c>
      <c r="L77" s="31" t="s">
        <v>222</v>
      </c>
      <c r="M77" s="31" t="s">
        <v>17</v>
      </c>
      <c r="N77" s="7">
        <v>240.42</v>
      </c>
      <c r="O77" s="32">
        <f t="shared" si="7"/>
        <v>75000</v>
      </c>
      <c r="P77" s="9">
        <v>18031500</v>
      </c>
      <c r="Q77" s="212" t="s">
        <v>214</v>
      </c>
      <c r="R77" s="441">
        <v>0</v>
      </c>
      <c r="S77" s="450">
        <f t="shared" si="5"/>
        <v>0</v>
      </c>
      <c r="T77" s="451">
        <f t="shared" si="6"/>
        <v>0</v>
      </c>
    </row>
    <row r="78" spans="1:20" x14ac:dyDescent="0.3">
      <c r="A78" s="155">
        <v>58</v>
      </c>
      <c r="B78" s="18" t="s">
        <v>22</v>
      </c>
      <c r="C78" s="8" t="s">
        <v>220</v>
      </c>
      <c r="D78" s="8" t="s">
        <v>187</v>
      </c>
      <c r="E78" s="8" t="s">
        <v>102</v>
      </c>
      <c r="F78" s="37" t="s">
        <v>19</v>
      </c>
      <c r="G78" s="8" t="s">
        <v>18</v>
      </c>
      <c r="H78" s="8"/>
      <c r="I78" s="7" t="s">
        <v>221</v>
      </c>
      <c r="J78" s="22" t="s">
        <v>84</v>
      </c>
      <c r="K78" s="11">
        <v>1002</v>
      </c>
      <c r="L78" s="31" t="s">
        <v>222</v>
      </c>
      <c r="M78" s="31" t="s">
        <v>17</v>
      </c>
      <c r="N78" s="7">
        <v>92.59</v>
      </c>
      <c r="O78" s="32">
        <f t="shared" si="7"/>
        <v>80000</v>
      </c>
      <c r="P78" s="9">
        <v>7407200</v>
      </c>
      <c r="Q78" s="212" t="s">
        <v>214</v>
      </c>
      <c r="R78" s="441">
        <v>0</v>
      </c>
      <c r="S78" s="450">
        <f t="shared" si="5"/>
        <v>0</v>
      </c>
      <c r="T78" s="451">
        <f t="shared" si="6"/>
        <v>0</v>
      </c>
    </row>
    <row r="79" spans="1:20" x14ac:dyDescent="0.3">
      <c r="A79" s="155">
        <v>59</v>
      </c>
      <c r="B79" s="18" t="s">
        <v>22</v>
      </c>
      <c r="C79" s="8" t="s">
        <v>220</v>
      </c>
      <c r="D79" s="8" t="s">
        <v>187</v>
      </c>
      <c r="E79" s="8" t="s">
        <v>102</v>
      </c>
      <c r="F79" s="37" t="s">
        <v>19</v>
      </c>
      <c r="G79" s="8" t="s">
        <v>18</v>
      </c>
      <c r="H79" s="8"/>
      <c r="I79" s="7" t="s">
        <v>221</v>
      </c>
      <c r="J79" s="22" t="s">
        <v>84</v>
      </c>
      <c r="K79" s="11">
        <v>1003</v>
      </c>
      <c r="L79" s="31" t="s">
        <v>222</v>
      </c>
      <c r="M79" s="31" t="s">
        <v>17</v>
      </c>
      <c r="N79" s="7">
        <v>99.83</v>
      </c>
      <c r="O79" s="32">
        <f t="shared" si="7"/>
        <v>80000</v>
      </c>
      <c r="P79" s="9">
        <v>7986400</v>
      </c>
      <c r="Q79" s="212" t="s">
        <v>214</v>
      </c>
      <c r="R79" s="441">
        <v>0</v>
      </c>
      <c r="S79" s="450">
        <f t="shared" si="5"/>
        <v>0</v>
      </c>
      <c r="T79" s="451">
        <f t="shared" si="6"/>
        <v>0</v>
      </c>
    </row>
    <row r="80" spans="1:20" x14ac:dyDescent="0.3">
      <c r="A80" s="155">
        <v>60</v>
      </c>
      <c r="B80" s="18" t="s">
        <v>22</v>
      </c>
      <c r="C80" s="8" t="s">
        <v>220</v>
      </c>
      <c r="D80" s="8" t="s">
        <v>187</v>
      </c>
      <c r="E80" s="8" t="s">
        <v>102</v>
      </c>
      <c r="F80" s="37" t="s">
        <v>19</v>
      </c>
      <c r="G80" s="8" t="s">
        <v>18</v>
      </c>
      <c r="H80" s="8"/>
      <c r="I80" s="7" t="s">
        <v>221</v>
      </c>
      <c r="J80" s="22" t="s">
        <v>84</v>
      </c>
      <c r="K80" s="11">
        <v>1004</v>
      </c>
      <c r="L80" s="31" t="s">
        <v>222</v>
      </c>
      <c r="M80" s="31" t="s">
        <v>17</v>
      </c>
      <c r="N80" s="7">
        <v>98.33</v>
      </c>
      <c r="O80" s="32">
        <f t="shared" si="7"/>
        <v>80000</v>
      </c>
      <c r="P80" s="9">
        <v>7866400</v>
      </c>
      <c r="Q80" s="212" t="s">
        <v>214</v>
      </c>
      <c r="R80" s="441">
        <v>0</v>
      </c>
      <c r="S80" s="450">
        <f t="shared" si="5"/>
        <v>0</v>
      </c>
      <c r="T80" s="451">
        <f t="shared" si="6"/>
        <v>0</v>
      </c>
    </row>
    <row r="81" spans="1:22" x14ac:dyDescent="0.3">
      <c r="A81" s="155">
        <v>61</v>
      </c>
      <c r="B81" s="18" t="s">
        <v>22</v>
      </c>
      <c r="C81" s="8" t="s">
        <v>220</v>
      </c>
      <c r="D81" s="8" t="s">
        <v>187</v>
      </c>
      <c r="E81" s="8" t="s">
        <v>102</v>
      </c>
      <c r="F81" s="37" t="s">
        <v>19</v>
      </c>
      <c r="G81" s="8" t="s">
        <v>18</v>
      </c>
      <c r="H81" s="8"/>
      <c r="I81" s="7" t="s">
        <v>221</v>
      </c>
      <c r="J81" s="22" t="s">
        <v>84</v>
      </c>
      <c r="K81" s="11">
        <v>1005</v>
      </c>
      <c r="L81" s="31" t="s">
        <v>223</v>
      </c>
      <c r="M81" s="31" t="s">
        <v>17</v>
      </c>
      <c r="N81" s="7">
        <v>103.61</v>
      </c>
      <c r="O81" s="32">
        <f t="shared" si="7"/>
        <v>100000</v>
      </c>
      <c r="P81" s="9">
        <v>10361000</v>
      </c>
      <c r="Q81" s="212" t="s">
        <v>214</v>
      </c>
      <c r="R81" s="441">
        <v>0</v>
      </c>
      <c r="S81" s="450">
        <f t="shared" si="5"/>
        <v>0</v>
      </c>
      <c r="T81" s="451">
        <f t="shared" si="6"/>
        <v>0</v>
      </c>
    </row>
    <row r="82" spans="1:22" x14ac:dyDescent="0.3">
      <c r="A82" s="155">
        <v>62</v>
      </c>
      <c r="B82" s="18" t="s">
        <v>22</v>
      </c>
      <c r="C82" s="8" t="s">
        <v>220</v>
      </c>
      <c r="D82" s="8" t="s">
        <v>187</v>
      </c>
      <c r="E82" s="8" t="s">
        <v>102</v>
      </c>
      <c r="F82" s="37" t="s">
        <v>19</v>
      </c>
      <c r="G82" s="8" t="s">
        <v>18</v>
      </c>
      <c r="H82" s="8"/>
      <c r="I82" s="7" t="s">
        <v>221</v>
      </c>
      <c r="J82" s="22" t="s">
        <v>84</v>
      </c>
      <c r="K82" s="11">
        <v>1006</v>
      </c>
      <c r="L82" s="31" t="s">
        <v>223</v>
      </c>
      <c r="M82" s="31" t="s">
        <v>17</v>
      </c>
      <c r="N82" s="7">
        <v>119.61</v>
      </c>
      <c r="O82" s="32">
        <f t="shared" si="7"/>
        <v>100000</v>
      </c>
      <c r="P82" s="9">
        <v>11961000</v>
      </c>
      <c r="Q82" s="212" t="s">
        <v>214</v>
      </c>
      <c r="R82" s="441">
        <v>0</v>
      </c>
      <c r="S82" s="450">
        <f t="shared" si="5"/>
        <v>0</v>
      </c>
      <c r="T82" s="451">
        <f t="shared" si="6"/>
        <v>0</v>
      </c>
    </row>
    <row r="83" spans="1:22" x14ac:dyDescent="0.3">
      <c r="A83" s="155">
        <v>63</v>
      </c>
      <c r="B83" s="18" t="s">
        <v>22</v>
      </c>
      <c r="C83" s="8" t="s">
        <v>220</v>
      </c>
      <c r="D83" s="8" t="s">
        <v>187</v>
      </c>
      <c r="E83" s="8" t="s">
        <v>102</v>
      </c>
      <c r="F83" s="37" t="s">
        <v>19</v>
      </c>
      <c r="G83" s="8" t="s">
        <v>18</v>
      </c>
      <c r="H83" s="8"/>
      <c r="I83" s="7" t="s">
        <v>221</v>
      </c>
      <c r="J83" s="22" t="s">
        <v>84</v>
      </c>
      <c r="K83" s="11">
        <v>1007</v>
      </c>
      <c r="L83" s="31" t="s">
        <v>223</v>
      </c>
      <c r="M83" s="31" t="s">
        <v>17</v>
      </c>
      <c r="N83" s="7">
        <v>132.96</v>
      </c>
      <c r="O83" s="32">
        <f t="shared" si="7"/>
        <v>100000</v>
      </c>
      <c r="P83" s="9">
        <v>13296000</v>
      </c>
      <c r="Q83" s="212" t="s">
        <v>214</v>
      </c>
      <c r="R83" s="441">
        <v>0</v>
      </c>
      <c r="S83" s="450">
        <f t="shared" si="5"/>
        <v>0</v>
      </c>
      <c r="T83" s="451">
        <f t="shared" si="6"/>
        <v>0</v>
      </c>
    </row>
    <row r="84" spans="1:22" x14ac:dyDescent="0.3">
      <c r="A84" s="155">
        <v>64</v>
      </c>
      <c r="B84" s="18" t="s">
        <v>22</v>
      </c>
      <c r="C84" s="8" t="s">
        <v>220</v>
      </c>
      <c r="D84" s="8" t="s">
        <v>187</v>
      </c>
      <c r="E84" s="8" t="s">
        <v>102</v>
      </c>
      <c r="F84" s="37" t="s">
        <v>19</v>
      </c>
      <c r="G84" s="8" t="s">
        <v>18</v>
      </c>
      <c r="H84" s="8"/>
      <c r="I84" s="7" t="s">
        <v>221</v>
      </c>
      <c r="J84" s="22" t="s">
        <v>84</v>
      </c>
      <c r="K84" s="11">
        <v>1008</v>
      </c>
      <c r="L84" s="31" t="s">
        <v>223</v>
      </c>
      <c r="M84" s="31" t="s">
        <v>17</v>
      </c>
      <c r="N84" s="7">
        <v>121.61</v>
      </c>
      <c r="O84" s="32">
        <f t="shared" si="7"/>
        <v>80000</v>
      </c>
      <c r="P84" s="9">
        <v>9728800</v>
      </c>
      <c r="Q84" s="212" t="s">
        <v>214</v>
      </c>
      <c r="R84" s="441">
        <v>0</v>
      </c>
      <c r="S84" s="450">
        <f t="shared" si="5"/>
        <v>0</v>
      </c>
      <c r="T84" s="451">
        <f t="shared" si="6"/>
        <v>0</v>
      </c>
    </row>
    <row r="85" spans="1:22" x14ac:dyDescent="0.3">
      <c r="A85" s="155">
        <v>65</v>
      </c>
      <c r="B85" s="18" t="s">
        <v>22</v>
      </c>
      <c r="C85" s="8" t="s">
        <v>220</v>
      </c>
      <c r="D85" s="8" t="s">
        <v>187</v>
      </c>
      <c r="E85" s="8" t="s">
        <v>102</v>
      </c>
      <c r="F85" s="37" t="s">
        <v>19</v>
      </c>
      <c r="G85" s="8" t="s">
        <v>18</v>
      </c>
      <c r="H85" s="8"/>
      <c r="I85" s="7" t="s">
        <v>221</v>
      </c>
      <c r="J85" s="22" t="s">
        <v>84</v>
      </c>
      <c r="K85" s="11">
        <v>1009</v>
      </c>
      <c r="L85" s="31" t="s">
        <v>223</v>
      </c>
      <c r="M85" s="31" t="s">
        <v>17</v>
      </c>
      <c r="N85" s="7">
        <v>255.8</v>
      </c>
      <c r="O85" s="32">
        <f t="shared" si="7"/>
        <v>80000</v>
      </c>
      <c r="P85" s="9">
        <v>20464000</v>
      </c>
      <c r="Q85" s="212" t="s">
        <v>214</v>
      </c>
      <c r="R85" s="441">
        <v>0</v>
      </c>
      <c r="S85" s="450">
        <f t="shared" si="5"/>
        <v>0</v>
      </c>
      <c r="T85" s="451">
        <f t="shared" si="6"/>
        <v>0</v>
      </c>
    </row>
    <row r="86" spans="1:22" x14ac:dyDescent="0.3">
      <c r="A86" s="155">
        <v>66</v>
      </c>
      <c r="B86" s="18" t="s">
        <v>22</v>
      </c>
      <c r="C86" s="8" t="s">
        <v>220</v>
      </c>
      <c r="D86" s="8" t="s">
        <v>187</v>
      </c>
      <c r="E86" s="8" t="s">
        <v>102</v>
      </c>
      <c r="F86" s="37" t="s">
        <v>19</v>
      </c>
      <c r="G86" s="8" t="s">
        <v>18</v>
      </c>
      <c r="H86" s="8"/>
      <c r="I86" s="7" t="s">
        <v>221</v>
      </c>
      <c r="J86" s="22" t="s">
        <v>84</v>
      </c>
      <c r="K86" s="11">
        <v>1010</v>
      </c>
      <c r="L86" s="31" t="s">
        <v>86</v>
      </c>
      <c r="M86" s="31" t="s">
        <v>109</v>
      </c>
      <c r="N86" s="7">
        <v>82.51</v>
      </c>
      <c r="O86" s="32">
        <f t="shared" si="7"/>
        <v>75000</v>
      </c>
      <c r="P86" s="9">
        <v>6188250</v>
      </c>
      <c r="Q86" s="212" t="s">
        <v>214</v>
      </c>
      <c r="R86" s="441">
        <v>0</v>
      </c>
      <c r="S86" s="450">
        <f t="shared" si="5"/>
        <v>0</v>
      </c>
      <c r="T86" s="451">
        <f t="shared" si="6"/>
        <v>0</v>
      </c>
    </row>
    <row r="87" spans="1:22" x14ac:dyDescent="0.3">
      <c r="A87" s="155">
        <v>67</v>
      </c>
      <c r="B87" s="18" t="s">
        <v>22</v>
      </c>
      <c r="C87" s="8" t="s">
        <v>220</v>
      </c>
      <c r="D87" s="8" t="s">
        <v>187</v>
      </c>
      <c r="E87" s="8" t="s">
        <v>102</v>
      </c>
      <c r="F87" s="37" t="s">
        <v>19</v>
      </c>
      <c r="G87" s="8" t="s">
        <v>18</v>
      </c>
      <c r="H87" s="8"/>
      <c r="I87" s="7" t="s">
        <v>221</v>
      </c>
      <c r="J87" s="22" t="s">
        <v>84</v>
      </c>
      <c r="K87" s="11">
        <v>1011</v>
      </c>
      <c r="L87" s="31" t="s">
        <v>86</v>
      </c>
      <c r="M87" s="31" t="s">
        <v>109</v>
      </c>
      <c r="N87" s="7">
        <v>97.77</v>
      </c>
      <c r="O87" s="32">
        <f t="shared" si="7"/>
        <v>75000</v>
      </c>
      <c r="P87" s="9">
        <v>7332750</v>
      </c>
      <c r="Q87" s="212" t="s">
        <v>214</v>
      </c>
      <c r="R87" s="441">
        <v>0</v>
      </c>
      <c r="S87" s="450">
        <f t="shared" si="5"/>
        <v>0</v>
      </c>
      <c r="T87" s="451">
        <f t="shared" si="6"/>
        <v>0</v>
      </c>
    </row>
    <row r="88" spans="1:22" x14ac:dyDescent="0.3">
      <c r="A88" s="155">
        <v>68</v>
      </c>
      <c r="B88" s="18" t="s">
        <v>22</v>
      </c>
      <c r="C88" s="8" t="s">
        <v>220</v>
      </c>
      <c r="D88" s="8" t="s">
        <v>187</v>
      </c>
      <c r="E88" s="8" t="s">
        <v>102</v>
      </c>
      <c r="F88" s="37" t="s">
        <v>19</v>
      </c>
      <c r="G88" s="8" t="s">
        <v>18</v>
      </c>
      <c r="H88" s="8"/>
      <c r="I88" s="7" t="s">
        <v>221</v>
      </c>
      <c r="J88" s="22" t="s">
        <v>84</v>
      </c>
      <c r="K88" s="11">
        <v>1012</v>
      </c>
      <c r="L88" s="31" t="s">
        <v>86</v>
      </c>
      <c r="M88" s="31" t="s">
        <v>109</v>
      </c>
      <c r="N88" s="7">
        <v>54.11</v>
      </c>
      <c r="O88" s="32">
        <f t="shared" si="7"/>
        <v>78000</v>
      </c>
      <c r="P88" s="9">
        <v>4220580</v>
      </c>
      <c r="Q88" s="212" t="s">
        <v>214</v>
      </c>
      <c r="R88" s="441">
        <v>0</v>
      </c>
      <c r="S88" s="450">
        <f t="shared" si="5"/>
        <v>0</v>
      </c>
      <c r="T88" s="451">
        <f t="shared" si="6"/>
        <v>0</v>
      </c>
    </row>
    <row r="89" spans="1:22" x14ac:dyDescent="0.3">
      <c r="A89" s="155">
        <v>69</v>
      </c>
      <c r="B89" s="18" t="s">
        <v>22</v>
      </c>
      <c r="C89" s="8" t="s">
        <v>220</v>
      </c>
      <c r="D89" s="8" t="s">
        <v>187</v>
      </c>
      <c r="E89" s="8" t="s">
        <v>102</v>
      </c>
      <c r="F89" s="37" t="s">
        <v>19</v>
      </c>
      <c r="G89" s="8" t="s">
        <v>18</v>
      </c>
      <c r="H89" s="8"/>
      <c r="I89" s="7" t="s">
        <v>221</v>
      </c>
      <c r="J89" s="22" t="s">
        <v>84</v>
      </c>
      <c r="K89" s="11">
        <v>1013</v>
      </c>
      <c r="L89" s="31" t="s">
        <v>86</v>
      </c>
      <c r="M89" s="31" t="s">
        <v>109</v>
      </c>
      <c r="N89" s="7">
        <v>45.93</v>
      </c>
      <c r="O89" s="32">
        <f t="shared" si="7"/>
        <v>78000</v>
      </c>
      <c r="P89" s="9">
        <v>3582540</v>
      </c>
      <c r="Q89" s="212" t="s">
        <v>214</v>
      </c>
      <c r="R89" s="441">
        <v>0</v>
      </c>
      <c r="S89" s="450">
        <f t="shared" si="5"/>
        <v>0</v>
      </c>
      <c r="T89" s="451">
        <f t="shared" si="6"/>
        <v>0</v>
      </c>
    </row>
    <row r="90" spans="1:22" x14ac:dyDescent="0.3">
      <c r="A90" s="155">
        <v>70</v>
      </c>
      <c r="B90" s="18" t="s">
        <v>22</v>
      </c>
      <c r="C90" s="8" t="s">
        <v>220</v>
      </c>
      <c r="D90" s="8" t="s">
        <v>187</v>
      </c>
      <c r="E90" s="8" t="s">
        <v>102</v>
      </c>
      <c r="F90" s="37" t="s">
        <v>19</v>
      </c>
      <c r="G90" s="8" t="s">
        <v>18</v>
      </c>
      <c r="H90" s="8"/>
      <c r="I90" s="7" t="s">
        <v>221</v>
      </c>
      <c r="J90" s="22" t="s">
        <v>84</v>
      </c>
      <c r="K90" s="11">
        <v>1014</v>
      </c>
      <c r="L90" s="31" t="s">
        <v>86</v>
      </c>
      <c r="M90" s="31" t="s">
        <v>109</v>
      </c>
      <c r="N90" s="7">
        <v>82.31</v>
      </c>
      <c r="O90" s="32">
        <f t="shared" si="7"/>
        <v>75000</v>
      </c>
      <c r="P90" s="9">
        <v>6173250</v>
      </c>
      <c r="Q90" s="212" t="s">
        <v>214</v>
      </c>
      <c r="R90" s="441">
        <v>0</v>
      </c>
      <c r="S90" s="450">
        <f t="shared" si="5"/>
        <v>0</v>
      </c>
      <c r="T90" s="451">
        <f t="shared" si="6"/>
        <v>0</v>
      </c>
    </row>
    <row r="91" spans="1:22" x14ac:dyDescent="0.3">
      <c r="A91" s="155">
        <v>71</v>
      </c>
      <c r="B91" s="18" t="s">
        <v>22</v>
      </c>
      <c r="C91" s="8" t="s">
        <v>220</v>
      </c>
      <c r="D91" s="8" t="s">
        <v>187</v>
      </c>
      <c r="E91" s="8" t="s">
        <v>102</v>
      </c>
      <c r="F91" s="37" t="s">
        <v>19</v>
      </c>
      <c r="G91" s="8" t="s">
        <v>18</v>
      </c>
      <c r="H91" s="8"/>
      <c r="I91" s="7" t="s">
        <v>221</v>
      </c>
      <c r="J91" s="22" t="s">
        <v>84</v>
      </c>
      <c r="K91" s="11">
        <v>1015</v>
      </c>
      <c r="L91" s="31" t="s">
        <v>86</v>
      </c>
      <c r="M91" s="31" t="s">
        <v>17</v>
      </c>
      <c r="N91" s="7">
        <v>82.51</v>
      </c>
      <c r="O91" s="32">
        <f t="shared" si="7"/>
        <v>85000</v>
      </c>
      <c r="P91" s="9">
        <v>7013350</v>
      </c>
      <c r="Q91" s="212" t="s">
        <v>214</v>
      </c>
      <c r="R91" s="441">
        <v>0</v>
      </c>
      <c r="S91" s="450">
        <f t="shared" si="5"/>
        <v>0</v>
      </c>
      <c r="T91" s="451">
        <f t="shared" si="6"/>
        <v>0</v>
      </c>
    </row>
    <row r="92" spans="1:22" x14ac:dyDescent="0.3">
      <c r="A92" s="155">
        <v>72</v>
      </c>
      <c r="B92" s="18" t="s">
        <v>22</v>
      </c>
      <c r="C92" s="8" t="s">
        <v>220</v>
      </c>
      <c r="D92" s="8" t="s">
        <v>187</v>
      </c>
      <c r="E92" s="8" t="s">
        <v>102</v>
      </c>
      <c r="F92" s="37" t="s">
        <v>19</v>
      </c>
      <c r="G92" s="8" t="s">
        <v>18</v>
      </c>
      <c r="H92" s="8"/>
      <c r="I92" s="7" t="s">
        <v>221</v>
      </c>
      <c r="J92" s="22" t="s">
        <v>84</v>
      </c>
      <c r="K92" s="11">
        <v>1016</v>
      </c>
      <c r="L92" s="31" t="s">
        <v>86</v>
      </c>
      <c r="M92" s="31" t="s">
        <v>17</v>
      </c>
      <c r="N92" s="7">
        <v>97.77</v>
      </c>
      <c r="O92" s="32">
        <f t="shared" si="7"/>
        <v>85000</v>
      </c>
      <c r="P92" s="9">
        <v>8310450</v>
      </c>
      <c r="Q92" s="212" t="s">
        <v>214</v>
      </c>
      <c r="R92" s="441">
        <v>0</v>
      </c>
      <c r="S92" s="450">
        <f t="shared" si="5"/>
        <v>0</v>
      </c>
      <c r="T92" s="451">
        <f t="shared" si="6"/>
        <v>0</v>
      </c>
    </row>
    <row r="93" spans="1:22" x14ac:dyDescent="0.3">
      <c r="A93" s="155">
        <v>73</v>
      </c>
      <c r="B93" s="18" t="s">
        <v>22</v>
      </c>
      <c r="C93" s="8" t="s">
        <v>220</v>
      </c>
      <c r="D93" s="8" t="s">
        <v>187</v>
      </c>
      <c r="E93" s="8" t="s">
        <v>102</v>
      </c>
      <c r="F93" s="37" t="s">
        <v>19</v>
      </c>
      <c r="G93" s="8" t="s">
        <v>18</v>
      </c>
      <c r="H93" s="8"/>
      <c r="I93" s="7" t="s">
        <v>221</v>
      </c>
      <c r="J93" s="22" t="s">
        <v>84</v>
      </c>
      <c r="K93" s="11">
        <v>1017</v>
      </c>
      <c r="L93" s="31" t="s">
        <v>86</v>
      </c>
      <c r="M93" s="31" t="s">
        <v>109</v>
      </c>
      <c r="N93" s="7">
        <v>54.11</v>
      </c>
      <c r="O93" s="32">
        <f t="shared" si="7"/>
        <v>85000</v>
      </c>
      <c r="P93" s="9">
        <v>4599350</v>
      </c>
      <c r="Q93" s="212" t="s">
        <v>214</v>
      </c>
      <c r="R93" s="441">
        <v>0</v>
      </c>
      <c r="S93" s="450">
        <f t="shared" si="5"/>
        <v>0</v>
      </c>
      <c r="T93" s="451">
        <f t="shared" si="6"/>
        <v>0</v>
      </c>
    </row>
    <row r="94" spans="1:22" x14ac:dyDescent="0.3">
      <c r="A94" s="155">
        <v>74</v>
      </c>
      <c r="B94" s="18" t="s">
        <v>22</v>
      </c>
      <c r="C94" s="8" t="s">
        <v>220</v>
      </c>
      <c r="D94" s="8" t="s">
        <v>187</v>
      </c>
      <c r="E94" s="8" t="s">
        <v>102</v>
      </c>
      <c r="F94" s="37" t="s">
        <v>19</v>
      </c>
      <c r="G94" s="8" t="s">
        <v>18</v>
      </c>
      <c r="H94" s="8"/>
      <c r="I94" s="7" t="s">
        <v>221</v>
      </c>
      <c r="J94" s="22" t="s">
        <v>84</v>
      </c>
      <c r="K94" s="11">
        <v>1018</v>
      </c>
      <c r="L94" s="31" t="s">
        <v>86</v>
      </c>
      <c r="M94" s="31" t="s">
        <v>109</v>
      </c>
      <c r="N94" s="7">
        <v>45.93</v>
      </c>
      <c r="O94" s="32">
        <f t="shared" si="7"/>
        <v>85000</v>
      </c>
      <c r="P94" s="9">
        <v>3904050</v>
      </c>
      <c r="Q94" s="212" t="s">
        <v>214</v>
      </c>
      <c r="R94" s="441">
        <v>0</v>
      </c>
      <c r="S94" s="450">
        <f t="shared" si="5"/>
        <v>0</v>
      </c>
      <c r="T94" s="451">
        <f t="shared" si="6"/>
        <v>0</v>
      </c>
    </row>
    <row r="95" spans="1:22" x14ac:dyDescent="0.3">
      <c r="A95" s="155">
        <v>75</v>
      </c>
      <c r="B95" s="18" t="s">
        <v>22</v>
      </c>
      <c r="C95" s="8" t="s">
        <v>220</v>
      </c>
      <c r="D95" s="8" t="s">
        <v>187</v>
      </c>
      <c r="E95" s="8" t="s">
        <v>102</v>
      </c>
      <c r="F95" s="37" t="s">
        <v>19</v>
      </c>
      <c r="G95" s="8" t="s">
        <v>18</v>
      </c>
      <c r="H95" s="8"/>
      <c r="I95" s="7" t="s">
        <v>221</v>
      </c>
      <c r="J95" s="22" t="s">
        <v>84</v>
      </c>
      <c r="K95" s="11">
        <v>1019</v>
      </c>
      <c r="L95" s="31" t="s">
        <v>86</v>
      </c>
      <c r="M95" s="31" t="s">
        <v>109</v>
      </c>
      <c r="N95" s="7">
        <v>82.31</v>
      </c>
      <c r="O95" s="32">
        <f t="shared" si="7"/>
        <v>78000</v>
      </c>
      <c r="P95" s="9">
        <v>6420180</v>
      </c>
      <c r="Q95" s="212" t="s">
        <v>214</v>
      </c>
      <c r="R95" s="441">
        <v>0</v>
      </c>
      <c r="S95" s="450">
        <f t="shared" si="5"/>
        <v>0</v>
      </c>
      <c r="T95" s="451">
        <f t="shared" si="6"/>
        <v>0</v>
      </c>
    </row>
    <row r="96" spans="1:22" x14ac:dyDescent="0.3">
      <c r="A96" s="155">
        <v>76</v>
      </c>
      <c r="B96" s="18" t="s">
        <v>22</v>
      </c>
      <c r="C96" s="8" t="s">
        <v>220</v>
      </c>
      <c r="D96" s="8" t="s">
        <v>187</v>
      </c>
      <c r="E96" s="8" t="s">
        <v>102</v>
      </c>
      <c r="F96" s="37" t="s">
        <v>19</v>
      </c>
      <c r="G96" s="8" t="s">
        <v>18</v>
      </c>
      <c r="H96" s="8"/>
      <c r="I96" s="7" t="s">
        <v>221</v>
      </c>
      <c r="J96" s="6" t="s">
        <v>83</v>
      </c>
      <c r="K96" s="461">
        <v>2001</v>
      </c>
      <c r="L96" s="31" t="s">
        <v>86</v>
      </c>
      <c r="M96" s="31" t="s">
        <v>109</v>
      </c>
      <c r="N96" s="460">
        <v>3280.84</v>
      </c>
      <c r="O96" s="32">
        <f>SUM(N77:N96)</f>
        <v>5270.86</v>
      </c>
      <c r="P96" s="9"/>
      <c r="Q96" s="212" t="s">
        <v>214</v>
      </c>
      <c r="R96" s="441">
        <v>0</v>
      </c>
      <c r="S96" s="450">
        <f t="shared" ref="S96" si="8">IF(Q97="продано",N97,0)</f>
        <v>0</v>
      </c>
      <c r="T96" s="451">
        <f t="shared" ref="T96" si="9">IF(Q97="продано",P97,0)</f>
        <v>0</v>
      </c>
      <c r="U96">
        <f>SUM(S21:S96)</f>
        <v>2981.6</v>
      </c>
      <c r="V96">
        <f>SUM(T21:T96)</f>
        <v>213227400</v>
      </c>
    </row>
    <row r="97" spans="1:20" x14ac:dyDescent="0.3">
      <c r="A97" s="135" t="s">
        <v>137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237"/>
      <c r="R97" s="238"/>
      <c r="S97" s="450">
        <f>IF(Q97="продано",N97,0)</f>
        <v>0</v>
      </c>
      <c r="T97" s="451">
        <f>IF(Q97="продано",P97,0)</f>
        <v>0</v>
      </c>
    </row>
    <row r="98" spans="1:20" x14ac:dyDescent="0.3">
      <c r="A98" s="218">
        <v>1</v>
      </c>
      <c r="B98" s="219" t="s">
        <v>143</v>
      </c>
      <c r="C98" s="134" t="s">
        <v>60</v>
      </c>
      <c r="D98" s="134" t="s">
        <v>144</v>
      </c>
      <c r="E98" s="134" t="s">
        <v>102</v>
      </c>
      <c r="F98" s="134" t="s">
        <v>19</v>
      </c>
      <c r="G98" s="134" t="s">
        <v>18</v>
      </c>
      <c r="H98" s="134"/>
      <c r="I98" s="204" t="s">
        <v>132</v>
      </c>
      <c r="J98" s="204" t="s">
        <v>83</v>
      </c>
      <c r="K98" s="209" t="s">
        <v>138</v>
      </c>
      <c r="L98" s="202" t="s">
        <v>86</v>
      </c>
      <c r="M98" s="202" t="s">
        <v>109</v>
      </c>
      <c r="N98" s="203">
        <v>447.97</v>
      </c>
      <c r="O98" s="220">
        <f>70000</f>
        <v>70000</v>
      </c>
      <c r="P98" s="211">
        <f>N98*O98</f>
        <v>31357900.000000004</v>
      </c>
      <c r="Q98" s="236" t="s">
        <v>213</v>
      </c>
      <c r="R98" s="444">
        <v>0</v>
      </c>
      <c r="S98" s="450">
        <f t="shared" ref="S98:S161" si="10">IF(Q98="продано",N98,0)</f>
        <v>447.97</v>
      </c>
      <c r="T98" s="451">
        <f t="shared" ref="T98:T161" si="11">IF(Q98="продано",P98,0)</f>
        <v>31357900.000000004</v>
      </c>
    </row>
    <row r="99" spans="1:20" x14ac:dyDescent="0.3">
      <c r="A99" s="218">
        <v>2</v>
      </c>
      <c r="B99" s="219" t="s">
        <v>143</v>
      </c>
      <c r="C99" s="134" t="s">
        <v>60</v>
      </c>
      <c r="D99" s="134" t="s">
        <v>144</v>
      </c>
      <c r="E99" s="134" t="s">
        <v>102</v>
      </c>
      <c r="F99" s="134" t="s">
        <v>19</v>
      </c>
      <c r="G99" s="134" t="s">
        <v>18</v>
      </c>
      <c r="H99" s="134"/>
      <c r="I99" s="204" t="s">
        <v>132</v>
      </c>
      <c r="J99" s="204" t="s">
        <v>84</v>
      </c>
      <c r="K99" s="209"/>
      <c r="L99" s="202" t="s">
        <v>86</v>
      </c>
      <c r="M99" s="209" t="s">
        <v>17</v>
      </c>
      <c r="N99" s="203">
        <v>150.68</v>
      </c>
      <c r="O99" s="220">
        <f t="shared" ref="O99:O104" si="12">P99/N99</f>
        <v>95002.654632333419</v>
      </c>
      <c r="P99" s="211">
        <v>14315000</v>
      </c>
      <c r="Q99" s="236" t="s">
        <v>213</v>
      </c>
      <c r="R99" s="444">
        <v>0</v>
      </c>
      <c r="S99" s="450">
        <f t="shared" si="10"/>
        <v>150.68</v>
      </c>
      <c r="T99" s="451">
        <f t="shared" si="11"/>
        <v>14315000</v>
      </c>
    </row>
    <row r="100" spans="1:20" x14ac:dyDescent="0.3">
      <c r="A100" s="218">
        <v>3</v>
      </c>
      <c r="B100" s="219" t="s">
        <v>143</v>
      </c>
      <c r="C100" s="134" t="s">
        <v>60</v>
      </c>
      <c r="D100" s="134" t="s">
        <v>144</v>
      </c>
      <c r="E100" s="134" t="s">
        <v>102</v>
      </c>
      <c r="F100" s="134" t="s">
        <v>19</v>
      </c>
      <c r="G100" s="134" t="s">
        <v>18</v>
      </c>
      <c r="H100" s="134"/>
      <c r="I100" s="204" t="s">
        <v>132</v>
      </c>
      <c r="J100" s="204" t="s">
        <v>83</v>
      </c>
      <c r="K100" s="209" t="s">
        <v>139</v>
      </c>
      <c r="L100" s="209" t="s">
        <v>145</v>
      </c>
      <c r="M100" s="202" t="s">
        <v>109</v>
      </c>
      <c r="N100" s="203">
        <v>320.37</v>
      </c>
      <c r="O100" s="220">
        <f t="shared" si="12"/>
        <v>75000.780347722946</v>
      </c>
      <c r="P100" s="211">
        <v>24028000</v>
      </c>
      <c r="Q100" s="236" t="s">
        <v>213</v>
      </c>
      <c r="R100" s="444">
        <v>0</v>
      </c>
      <c r="S100" s="450">
        <f t="shared" si="10"/>
        <v>320.37</v>
      </c>
      <c r="T100" s="451">
        <f t="shared" si="11"/>
        <v>24028000</v>
      </c>
    </row>
    <row r="101" spans="1:20" x14ac:dyDescent="0.3">
      <c r="A101" s="218">
        <v>4</v>
      </c>
      <c r="B101" s="219" t="s">
        <v>143</v>
      </c>
      <c r="C101" s="134" t="s">
        <v>60</v>
      </c>
      <c r="D101" s="134" t="s">
        <v>144</v>
      </c>
      <c r="E101" s="134" t="s">
        <v>102</v>
      </c>
      <c r="F101" s="134" t="s">
        <v>19</v>
      </c>
      <c r="G101" s="134" t="s">
        <v>18</v>
      </c>
      <c r="H101" s="134"/>
      <c r="I101" s="204" t="s">
        <v>132</v>
      </c>
      <c r="J101" s="204" t="s">
        <v>83</v>
      </c>
      <c r="K101" s="209" t="s">
        <v>140</v>
      </c>
      <c r="L101" s="209" t="s">
        <v>87</v>
      </c>
      <c r="M101" s="202" t="s">
        <v>109</v>
      </c>
      <c r="N101" s="203">
        <v>174.91</v>
      </c>
      <c r="O101" s="220">
        <f t="shared" si="12"/>
        <v>72002.744268480936</v>
      </c>
      <c r="P101" s="211">
        <v>12594000</v>
      </c>
      <c r="Q101" s="236" t="s">
        <v>213</v>
      </c>
      <c r="R101" s="444">
        <v>0</v>
      </c>
      <c r="S101" s="450">
        <f t="shared" si="10"/>
        <v>174.91</v>
      </c>
      <c r="T101" s="451">
        <f t="shared" si="11"/>
        <v>12594000</v>
      </c>
    </row>
    <row r="102" spans="1:20" x14ac:dyDescent="0.3">
      <c r="A102" s="218">
        <v>5</v>
      </c>
      <c r="B102" s="219" t="s">
        <v>143</v>
      </c>
      <c r="C102" s="134" t="s">
        <v>60</v>
      </c>
      <c r="D102" s="134" t="s">
        <v>144</v>
      </c>
      <c r="E102" s="134" t="s">
        <v>102</v>
      </c>
      <c r="F102" s="134" t="s">
        <v>19</v>
      </c>
      <c r="G102" s="134" t="s">
        <v>18</v>
      </c>
      <c r="H102" s="134"/>
      <c r="I102" s="204" t="s">
        <v>132</v>
      </c>
      <c r="J102" s="204" t="s">
        <v>83</v>
      </c>
      <c r="K102" s="209" t="s">
        <v>141</v>
      </c>
      <c r="L102" s="209" t="s">
        <v>87</v>
      </c>
      <c r="M102" s="202" t="s">
        <v>109</v>
      </c>
      <c r="N102" s="203">
        <v>460.56</v>
      </c>
      <c r="O102" s="220">
        <f t="shared" si="12"/>
        <v>69999.565746048291</v>
      </c>
      <c r="P102" s="211">
        <v>32239000</v>
      </c>
      <c r="Q102" s="236" t="s">
        <v>213</v>
      </c>
      <c r="R102" s="444">
        <v>0</v>
      </c>
      <c r="S102" s="450">
        <f t="shared" si="10"/>
        <v>460.56</v>
      </c>
      <c r="T102" s="451">
        <f t="shared" si="11"/>
        <v>32239000</v>
      </c>
    </row>
    <row r="103" spans="1:20" x14ac:dyDescent="0.3">
      <c r="A103" s="218">
        <v>6</v>
      </c>
      <c r="B103" s="219" t="s">
        <v>143</v>
      </c>
      <c r="C103" s="134" t="s">
        <v>60</v>
      </c>
      <c r="D103" s="134" t="s">
        <v>144</v>
      </c>
      <c r="E103" s="134" t="s">
        <v>102</v>
      </c>
      <c r="F103" s="134" t="s">
        <v>19</v>
      </c>
      <c r="G103" s="134" t="s">
        <v>18</v>
      </c>
      <c r="H103" s="134"/>
      <c r="I103" s="204" t="s">
        <v>132</v>
      </c>
      <c r="J103" s="204" t="s">
        <v>83</v>
      </c>
      <c r="K103" s="209"/>
      <c r="L103" s="202" t="s">
        <v>86</v>
      </c>
      <c r="M103" s="202" t="s">
        <v>109</v>
      </c>
      <c r="N103" s="203">
        <v>318.41000000000003</v>
      </c>
      <c r="O103" s="220">
        <f t="shared" si="12"/>
        <v>75000.785151220116</v>
      </c>
      <c r="P103" s="211">
        <v>23881000</v>
      </c>
      <c r="Q103" s="236" t="s">
        <v>213</v>
      </c>
      <c r="R103" s="444">
        <v>0</v>
      </c>
      <c r="S103" s="450">
        <f t="shared" si="10"/>
        <v>318.41000000000003</v>
      </c>
      <c r="T103" s="451">
        <f t="shared" si="11"/>
        <v>23881000</v>
      </c>
    </row>
    <row r="104" spans="1:20" x14ac:dyDescent="0.3">
      <c r="A104" s="218">
        <v>7</v>
      </c>
      <c r="B104" s="219" t="s">
        <v>143</v>
      </c>
      <c r="C104" s="134" t="s">
        <v>60</v>
      </c>
      <c r="D104" s="134" t="s">
        <v>144</v>
      </c>
      <c r="E104" s="134" t="s">
        <v>102</v>
      </c>
      <c r="F104" s="134" t="s">
        <v>19</v>
      </c>
      <c r="G104" s="134" t="s">
        <v>18</v>
      </c>
      <c r="H104" s="134"/>
      <c r="I104" s="204" t="s">
        <v>132</v>
      </c>
      <c r="J104" s="204" t="s">
        <v>83</v>
      </c>
      <c r="K104" s="209" t="s">
        <v>142</v>
      </c>
      <c r="L104" s="209" t="s">
        <v>87</v>
      </c>
      <c r="M104" s="202" t="s">
        <v>109</v>
      </c>
      <c r="N104" s="203">
        <v>136.74</v>
      </c>
      <c r="O104" s="220">
        <f t="shared" si="12"/>
        <v>85000</v>
      </c>
      <c r="P104" s="211">
        <v>11622900</v>
      </c>
      <c r="Q104" s="236" t="s">
        <v>213</v>
      </c>
      <c r="R104" s="444">
        <v>0</v>
      </c>
      <c r="S104" s="450">
        <f t="shared" si="10"/>
        <v>136.74</v>
      </c>
      <c r="T104" s="451">
        <f t="shared" si="11"/>
        <v>11622900</v>
      </c>
    </row>
    <row r="105" spans="1:20" x14ac:dyDescent="0.3">
      <c r="A105" s="218">
        <v>8</v>
      </c>
      <c r="B105" s="219" t="s">
        <v>143</v>
      </c>
      <c r="C105" s="134" t="s">
        <v>61</v>
      </c>
      <c r="D105" s="134" t="s">
        <v>144</v>
      </c>
      <c r="E105" s="134" t="s">
        <v>102</v>
      </c>
      <c r="F105" s="134" t="s">
        <v>19</v>
      </c>
      <c r="G105" s="134" t="s">
        <v>18</v>
      </c>
      <c r="H105" s="134"/>
      <c r="I105" s="204" t="s">
        <v>159</v>
      </c>
      <c r="J105" s="204" t="s">
        <v>84</v>
      </c>
      <c r="K105" s="209" t="s">
        <v>16</v>
      </c>
      <c r="L105" s="202" t="s">
        <v>86</v>
      </c>
      <c r="M105" s="209" t="s">
        <v>17</v>
      </c>
      <c r="N105" s="203">
        <v>68.83</v>
      </c>
      <c r="O105" s="220">
        <f t="shared" ref="O105:O114" si="13">P105/N105</f>
        <v>87000</v>
      </c>
      <c r="P105" s="211">
        <v>5988210</v>
      </c>
      <c r="Q105" s="236" t="s">
        <v>213</v>
      </c>
      <c r="R105" s="444">
        <v>0</v>
      </c>
      <c r="S105" s="450">
        <f t="shared" si="10"/>
        <v>68.83</v>
      </c>
      <c r="T105" s="451">
        <f t="shared" si="11"/>
        <v>5988210</v>
      </c>
    </row>
    <row r="106" spans="1:20" x14ac:dyDescent="0.3">
      <c r="A106" s="158">
        <v>9</v>
      </c>
      <c r="B106" s="43" t="s">
        <v>143</v>
      </c>
      <c r="C106" s="8" t="s">
        <v>61</v>
      </c>
      <c r="D106" s="8" t="s">
        <v>144</v>
      </c>
      <c r="E106" s="8" t="s">
        <v>102</v>
      </c>
      <c r="F106" s="8" t="s">
        <v>19</v>
      </c>
      <c r="G106" s="8" t="s">
        <v>18</v>
      </c>
      <c r="H106" s="8"/>
      <c r="I106" s="7" t="s">
        <v>159</v>
      </c>
      <c r="J106" s="22" t="s">
        <v>84</v>
      </c>
      <c r="K106" s="11" t="s">
        <v>56</v>
      </c>
      <c r="L106" s="31" t="s">
        <v>86</v>
      </c>
      <c r="M106" s="11" t="s">
        <v>17</v>
      </c>
      <c r="N106" s="26">
        <v>91.25</v>
      </c>
      <c r="O106" s="132">
        <f>P106/N106</f>
        <v>75000</v>
      </c>
      <c r="P106" s="9">
        <v>6843750</v>
      </c>
      <c r="Q106" s="196" t="s">
        <v>263</v>
      </c>
      <c r="R106" s="445">
        <v>-0.16</v>
      </c>
      <c r="S106" s="450">
        <f t="shared" si="10"/>
        <v>0</v>
      </c>
      <c r="T106" s="451">
        <f t="shared" si="11"/>
        <v>0</v>
      </c>
    </row>
    <row r="107" spans="1:20" x14ac:dyDescent="0.3">
      <c r="A107" s="158">
        <v>10</v>
      </c>
      <c r="B107" s="43" t="s">
        <v>143</v>
      </c>
      <c r="C107" s="8" t="s">
        <v>61</v>
      </c>
      <c r="D107" s="8" t="s">
        <v>144</v>
      </c>
      <c r="E107" s="8" t="s">
        <v>102</v>
      </c>
      <c r="F107" s="8" t="s">
        <v>19</v>
      </c>
      <c r="G107" s="8" t="s">
        <v>18</v>
      </c>
      <c r="H107" s="8"/>
      <c r="I107" s="7" t="s">
        <v>159</v>
      </c>
      <c r="J107" s="6" t="s">
        <v>83</v>
      </c>
      <c r="K107" s="11" t="s">
        <v>57</v>
      </c>
      <c r="L107" s="31" t="s">
        <v>86</v>
      </c>
      <c r="M107" s="11" t="s">
        <v>17</v>
      </c>
      <c r="N107" s="26">
        <v>165.86</v>
      </c>
      <c r="O107" s="132">
        <f>P107/N107</f>
        <v>75000</v>
      </c>
      <c r="P107" s="9">
        <v>12439500</v>
      </c>
      <c r="Q107" s="196" t="s">
        <v>263</v>
      </c>
      <c r="R107" s="445">
        <v>-0.2</v>
      </c>
      <c r="S107" s="450">
        <f t="shared" si="10"/>
        <v>0</v>
      </c>
      <c r="T107" s="451">
        <f t="shared" si="11"/>
        <v>0</v>
      </c>
    </row>
    <row r="108" spans="1:20" x14ac:dyDescent="0.3">
      <c r="A108" s="158">
        <v>11</v>
      </c>
      <c r="B108" s="43" t="s">
        <v>143</v>
      </c>
      <c r="C108" s="8" t="s">
        <v>61</v>
      </c>
      <c r="D108" s="8" t="s">
        <v>144</v>
      </c>
      <c r="E108" s="8" t="s">
        <v>102</v>
      </c>
      <c r="F108" s="8" t="s">
        <v>19</v>
      </c>
      <c r="G108" s="8" t="s">
        <v>18</v>
      </c>
      <c r="H108" s="8"/>
      <c r="I108" s="7" t="s">
        <v>159</v>
      </c>
      <c r="J108" s="6" t="s">
        <v>83</v>
      </c>
      <c r="K108" s="11" t="s">
        <v>57</v>
      </c>
      <c r="L108" s="31" t="s">
        <v>86</v>
      </c>
      <c r="M108" s="11" t="s">
        <v>17</v>
      </c>
      <c r="N108" s="26">
        <v>152.80000000000001</v>
      </c>
      <c r="O108" s="132">
        <f>P108/N108</f>
        <v>75000</v>
      </c>
      <c r="P108" s="9">
        <v>11460000</v>
      </c>
      <c r="Q108" s="196" t="s">
        <v>263</v>
      </c>
      <c r="R108" s="445">
        <v>-0.2</v>
      </c>
      <c r="S108" s="450">
        <f t="shared" si="10"/>
        <v>0</v>
      </c>
      <c r="T108" s="451">
        <f t="shared" si="11"/>
        <v>0</v>
      </c>
    </row>
    <row r="109" spans="1:20" x14ac:dyDescent="0.3">
      <c r="A109" s="158">
        <v>12</v>
      </c>
      <c r="B109" s="43" t="s">
        <v>143</v>
      </c>
      <c r="C109" s="8" t="s">
        <v>61</v>
      </c>
      <c r="D109" s="8" t="s">
        <v>144</v>
      </c>
      <c r="E109" s="8" t="s">
        <v>102</v>
      </c>
      <c r="F109" s="8" t="s">
        <v>19</v>
      </c>
      <c r="G109" s="8" t="s">
        <v>18</v>
      </c>
      <c r="H109" s="8"/>
      <c r="I109" s="7" t="s">
        <v>159</v>
      </c>
      <c r="J109" s="22" t="s">
        <v>84</v>
      </c>
      <c r="K109" s="11" t="s">
        <v>58</v>
      </c>
      <c r="L109" s="31" t="s">
        <v>86</v>
      </c>
      <c r="M109" s="11" t="s">
        <v>17</v>
      </c>
      <c r="N109" s="26">
        <v>94.13</v>
      </c>
      <c r="O109" s="132">
        <f t="shared" si="13"/>
        <v>75000</v>
      </c>
      <c r="P109" s="9">
        <v>7059750</v>
      </c>
      <c r="Q109" s="196" t="s">
        <v>263</v>
      </c>
      <c r="R109" s="445">
        <v>-0.16</v>
      </c>
      <c r="S109" s="450">
        <f t="shared" si="10"/>
        <v>0</v>
      </c>
      <c r="T109" s="451">
        <f t="shared" si="11"/>
        <v>0</v>
      </c>
    </row>
    <row r="110" spans="1:20" x14ac:dyDescent="0.3">
      <c r="A110" s="221">
        <v>13</v>
      </c>
      <c r="B110" s="222" t="s">
        <v>143</v>
      </c>
      <c r="C110" s="223" t="s">
        <v>61</v>
      </c>
      <c r="D110" s="223" t="s">
        <v>144</v>
      </c>
      <c r="E110" s="223" t="s">
        <v>102</v>
      </c>
      <c r="F110" s="223" t="s">
        <v>19</v>
      </c>
      <c r="G110" s="223" t="s">
        <v>18</v>
      </c>
      <c r="H110" s="223"/>
      <c r="I110" s="224" t="s">
        <v>159</v>
      </c>
      <c r="J110" s="225" t="s">
        <v>84</v>
      </c>
      <c r="K110" s="226" t="s">
        <v>59</v>
      </c>
      <c r="L110" s="227" t="s">
        <v>86</v>
      </c>
      <c r="M110" s="226" t="s">
        <v>17</v>
      </c>
      <c r="N110" s="228">
        <v>79.040000000000006</v>
      </c>
      <c r="O110" s="229">
        <f t="shared" si="13"/>
        <v>87000</v>
      </c>
      <c r="P110" s="230">
        <v>6876480</v>
      </c>
      <c r="Q110" s="236" t="s">
        <v>213</v>
      </c>
      <c r="R110" s="444">
        <v>0</v>
      </c>
      <c r="S110" s="450">
        <f t="shared" si="10"/>
        <v>79.040000000000006</v>
      </c>
      <c r="T110" s="451">
        <f t="shared" si="11"/>
        <v>6876480</v>
      </c>
    </row>
    <row r="111" spans="1:20" x14ac:dyDescent="0.3">
      <c r="A111" s="158">
        <v>14</v>
      </c>
      <c r="B111" s="43" t="s">
        <v>143</v>
      </c>
      <c r="C111" s="8" t="s">
        <v>244</v>
      </c>
      <c r="D111" s="8" t="s">
        <v>245</v>
      </c>
      <c r="E111" s="8" t="s">
        <v>102</v>
      </c>
      <c r="F111" s="8" t="s">
        <v>19</v>
      </c>
      <c r="G111" s="8" t="s">
        <v>18</v>
      </c>
      <c r="H111" s="8"/>
      <c r="I111" s="7" t="s">
        <v>107</v>
      </c>
      <c r="J111" s="22" t="s">
        <v>84</v>
      </c>
      <c r="K111" s="11" t="s">
        <v>246</v>
      </c>
      <c r="L111" s="31" t="s">
        <v>145</v>
      </c>
      <c r="M111" s="11" t="s">
        <v>109</v>
      </c>
      <c r="N111" s="26">
        <v>227.99</v>
      </c>
      <c r="O111" s="132">
        <f t="shared" si="13"/>
        <v>85000</v>
      </c>
      <c r="P111" s="9">
        <v>19379150</v>
      </c>
      <c r="Q111" s="212" t="s">
        <v>214</v>
      </c>
      <c r="R111" s="441">
        <v>0</v>
      </c>
      <c r="S111" s="450">
        <f t="shared" si="10"/>
        <v>0</v>
      </c>
      <c r="T111" s="451">
        <f t="shared" si="11"/>
        <v>0</v>
      </c>
    </row>
    <row r="112" spans="1:20" x14ac:dyDescent="0.3">
      <c r="A112" s="158">
        <v>15</v>
      </c>
      <c r="B112" s="43" t="s">
        <v>143</v>
      </c>
      <c r="C112" s="8" t="s">
        <v>244</v>
      </c>
      <c r="D112" s="8" t="s">
        <v>245</v>
      </c>
      <c r="E112" s="8" t="s">
        <v>102</v>
      </c>
      <c r="F112" s="8" t="s">
        <v>19</v>
      </c>
      <c r="G112" s="8" t="s">
        <v>18</v>
      </c>
      <c r="H112" s="8"/>
      <c r="I112" s="7" t="s">
        <v>107</v>
      </c>
      <c r="J112" s="22" t="s">
        <v>84</v>
      </c>
      <c r="K112" s="11" t="s">
        <v>247</v>
      </c>
      <c r="L112" s="31" t="s">
        <v>86</v>
      </c>
      <c r="M112" s="11" t="s">
        <v>109</v>
      </c>
      <c r="N112" s="26">
        <v>84.72</v>
      </c>
      <c r="O112" s="132">
        <f t="shared" si="13"/>
        <v>85000</v>
      </c>
      <c r="P112" s="9">
        <v>7201200</v>
      </c>
      <c r="Q112" s="212" t="s">
        <v>214</v>
      </c>
      <c r="R112" s="441">
        <v>0</v>
      </c>
      <c r="S112" s="450">
        <f t="shared" si="10"/>
        <v>0</v>
      </c>
      <c r="T112" s="451">
        <f t="shared" si="11"/>
        <v>0</v>
      </c>
    </row>
    <row r="113" spans="1:20" x14ac:dyDescent="0.3">
      <c r="A113" s="158">
        <v>16</v>
      </c>
      <c r="B113" s="43" t="s">
        <v>143</v>
      </c>
      <c r="C113" s="8" t="s">
        <v>244</v>
      </c>
      <c r="D113" s="8" t="s">
        <v>245</v>
      </c>
      <c r="E113" s="8" t="s">
        <v>102</v>
      </c>
      <c r="F113" s="8" t="s">
        <v>19</v>
      </c>
      <c r="G113" s="8" t="s">
        <v>18</v>
      </c>
      <c r="H113" s="8"/>
      <c r="I113" s="7" t="s">
        <v>107</v>
      </c>
      <c r="J113" s="22" t="s">
        <v>84</v>
      </c>
      <c r="K113" s="11" t="s">
        <v>248</v>
      </c>
      <c r="L113" s="31" t="s">
        <v>86</v>
      </c>
      <c r="M113" s="11" t="s">
        <v>109</v>
      </c>
      <c r="N113" s="26">
        <v>99.66</v>
      </c>
      <c r="O113" s="132">
        <f t="shared" si="13"/>
        <v>85000</v>
      </c>
      <c r="P113" s="9">
        <v>8471100</v>
      </c>
      <c r="Q113" s="212" t="s">
        <v>214</v>
      </c>
      <c r="R113" s="441">
        <v>0</v>
      </c>
      <c r="S113" s="450">
        <f t="shared" si="10"/>
        <v>0</v>
      </c>
      <c r="T113" s="451">
        <f t="shared" si="11"/>
        <v>0</v>
      </c>
    </row>
    <row r="114" spans="1:20" x14ac:dyDescent="0.3">
      <c r="A114" s="158">
        <v>17</v>
      </c>
      <c r="B114" s="43" t="s">
        <v>143</v>
      </c>
      <c r="C114" s="8" t="s">
        <v>244</v>
      </c>
      <c r="D114" s="8" t="s">
        <v>245</v>
      </c>
      <c r="E114" s="8" t="s">
        <v>102</v>
      </c>
      <c r="F114" s="8" t="s">
        <v>19</v>
      </c>
      <c r="G114" s="8" t="s">
        <v>18</v>
      </c>
      <c r="H114" s="8"/>
      <c r="I114" s="7" t="s">
        <v>107</v>
      </c>
      <c r="J114" s="22" t="s">
        <v>84</v>
      </c>
      <c r="K114" s="11" t="s">
        <v>249</v>
      </c>
      <c r="L114" s="31" t="s">
        <v>86</v>
      </c>
      <c r="M114" s="11" t="s">
        <v>109</v>
      </c>
      <c r="N114" s="26">
        <v>97.58</v>
      </c>
      <c r="O114" s="132">
        <f t="shared" si="13"/>
        <v>85000</v>
      </c>
      <c r="P114" s="9">
        <v>8294300</v>
      </c>
      <c r="Q114" s="212" t="s">
        <v>214</v>
      </c>
      <c r="R114" s="441">
        <v>0</v>
      </c>
      <c r="S114" s="450">
        <f t="shared" si="10"/>
        <v>0</v>
      </c>
      <c r="T114" s="451">
        <f t="shared" si="11"/>
        <v>0</v>
      </c>
    </row>
    <row r="115" spans="1:20" x14ac:dyDescent="0.3">
      <c r="A115" s="218">
        <v>18</v>
      </c>
      <c r="B115" s="219" t="s">
        <v>143</v>
      </c>
      <c r="C115" s="134" t="s">
        <v>244</v>
      </c>
      <c r="D115" s="134" t="s">
        <v>245</v>
      </c>
      <c r="E115" s="134" t="s">
        <v>102</v>
      </c>
      <c r="F115" s="134" t="s">
        <v>19</v>
      </c>
      <c r="G115" s="134" t="s">
        <v>18</v>
      </c>
      <c r="H115" s="134"/>
      <c r="I115" s="204" t="s">
        <v>107</v>
      </c>
      <c r="J115" s="204" t="s">
        <v>84</v>
      </c>
      <c r="K115" s="209" t="s">
        <v>250</v>
      </c>
      <c r="L115" s="202" t="s">
        <v>86</v>
      </c>
      <c r="M115" s="209" t="s">
        <v>109</v>
      </c>
      <c r="N115" s="203"/>
      <c r="O115" s="220"/>
      <c r="P115" s="211"/>
      <c r="Q115" s="236" t="s">
        <v>213</v>
      </c>
      <c r="R115" s="444">
        <v>0</v>
      </c>
      <c r="S115" s="450">
        <f t="shared" si="10"/>
        <v>0</v>
      </c>
      <c r="T115" s="451">
        <f t="shared" si="11"/>
        <v>0</v>
      </c>
    </row>
    <row r="116" spans="1:20" x14ac:dyDescent="0.3">
      <c r="A116" s="158">
        <v>19</v>
      </c>
      <c r="B116" s="43" t="s">
        <v>143</v>
      </c>
      <c r="C116" s="8" t="s">
        <v>244</v>
      </c>
      <c r="D116" s="8" t="s">
        <v>245</v>
      </c>
      <c r="E116" s="8" t="s">
        <v>102</v>
      </c>
      <c r="F116" s="8" t="s">
        <v>19</v>
      </c>
      <c r="G116" s="8" t="s">
        <v>18</v>
      </c>
      <c r="H116" s="8"/>
      <c r="I116" s="7" t="s">
        <v>107</v>
      </c>
      <c r="J116" s="22" t="s">
        <v>84</v>
      </c>
      <c r="K116" s="11" t="s">
        <v>251</v>
      </c>
      <c r="L116" s="31" t="s">
        <v>86</v>
      </c>
      <c r="M116" s="11" t="s">
        <v>109</v>
      </c>
      <c r="N116" s="26">
        <v>75.8</v>
      </c>
      <c r="O116" s="132">
        <f t="shared" ref="O116:O124" si="14">P116/N116</f>
        <v>85000</v>
      </c>
      <c r="P116" s="9">
        <v>6443000</v>
      </c>
      <c r="Q116" s="212" t="s">
        <v>214</v>
      </c>
      <c r="R116" s="441">
        <v>0</v>
      </c>
      <c r="S116" s="450">
        <f t="shared" si="10"/>
        <v>0</v>
      </c>
      <c r="T116" s="451">
        <f t="shared" si="11"/>
        <v>0</v>
      </c>
    </row>
    <row r="117" spans="1:20" x14ac:dyDescent="0.3">
      <c r="A117" s="158">
        <v>20</v>
      </c>
      <c r="B117" s="43" t="s">
        <v>143</v>
      </c>
      <c r="C117" s="8" t="s">
        <v>244</v>
      </c>
      <c r="D117" s="8" t="s">
        <v>245</v>
      </c>
      <c r="E117" s="8" t="s">
        <v>102</v>
      </c>
      <c r="F117" s="8" t="s">
        <v>19</v>
      </c>
      <c r="G117" s="8" t="s">
        <v>18</v>
      </c>
      <c r="H117" s="8"/>
      <c r="I117" s="7" t="s">
        <v>107</v>
      </c>
      <c r="J117" s="22" t="s">
        <v>84</v>
      </c>
      <c r="K117" s="11" t="s">
        <v>252</v>
      </c>
      <c r="L117" s="31" t="s">
        <v>86</v>
      </c>
      <c r="M117" s="11" t="s">
        <v>109</v>
      </c>
      <c r="N117" s="26">
        <v>99.74</v>
      </c>
      <c r="O117" s="132">
        <f t="shared" si="14"/>
        <v>85000</v>
      </c>
      <c r="P117" s="9">
        <v>8477900</v>
      </c>
      <c r="Q117" s="212" t="s">
        <v>214</v>
      </c>
      <c r="R117" s="441">
        <v>0</v>
      </c>
      <c r="S117" s="450">
        <f t="shared" si="10"/>
        <v>0</v>
      </c>
      <c r="T117" s="451">
        <f t="shared" si="11"/>
        <v>0</v>
      </c>
    </row>
    <row r="118" spans="1:20" x14ac:dyDescent="0.3">
      <c r="A118" s="158">
        <v>21</v>
      </c>
      <c r="B118" s="43" t="s">
        <v>143</v>
      </c>
      <c r="C118" s="8" t="s">
        <v>244</v>
      </c>
      <c r="D118" s="8" t="s">
        <v>245</v>
      </c>
      <c r="E118" s="8" t="s">
        <v>102</v>
      </c>
      <c r="F118" s="8" t="s">
        <v>19</v>
      </c>
      <c r="G118" s="8" t="s">
        <v>18</v>
      </c>
      <c r="H118" s="8"/>
      <c r="I118" s="7" t="s">
        <v>107</v>
      </c>
      <c r="J118" s="22" t="s">
        <v>84</v>
      </c>
      <c r="K118" s="11" t="s">
        <v>253</v>
      </c>
      <c r="L118" s="31" t="s">
        <v>86</v>
      </c>
      <c r="M118" s="11" t="s">
        <v>109</v>
      </c>
      <c r="N118" s="26">
        <v>65.69</v>
      </c>
      <c r="O118" s="132">
        <f t="shared" si="14"/>
        <v>85000</v>
      </c>
      <c r="P118" s="9">
        <v>5583650</v>
      </c>
      <c r="Q118" s="212" t="s">
        <v>214</v>
      </c>
      <c r="R118" s="441">
        <v>0</v>
      </c>
      <c r="S118" s="450">
        <f t="shared" si="10"/>
        <v>0</v>
      </c>
      <c r="T118" s="451">
        <f t="shared" si="11"/>
        <v>0</v>
      </c>
    </row>
    <row r="119" spans="1:20" x14ac:dyDescent="0.3">
      <c r="A119" s="158">
        <v>22</v>
      </c>
      <c r="B119" s="43" t="s">
        <v>143</v>
      </c>
      <c r="C119" s="8" t="s">
        <v>244</v>
      </c>
      <c r="D119" s="8" t="s">
        <v>245</v>
      </c>
      <c r="E119" s="8" t="s">
        <v>102</v>
      </c>
      <c r="F119" s="8" t="s">
        <v>19</v>
      </c>
      <c r="G119" s="8" t="s">
        <v>18</v>
      </c>
      <c r="H119" s="8"/>
      <c r="I119" s="7" t="s">
        <v>107</v>
      </c>
      <c r="J119" s="22" t="s">
        <v>84</v>
      </c>
      <c r="K119" s="11" t="s">
        <v>254</v>
      </c>
      <c r="L119" s="31" t="s">
        <v>86</v>
      </c>
      <c r="M119" s="11" t="s">
        <v>109</v>
      </c>
      <c r="N119" s="26">
        <v>120.04</v>
      </c>
      <c r="O119" s="132">
        <f t="shared" si="14"/>
        <v>85000</v>
      </c>
      <c r="P119" s="9">
        <v>10203400</v>
      </c>
      <c r="Q119" s="212" t="s">
        <v>214</v>
      </c>
      <c r="R119" s="441">
        <v>0</v>
      </c>
      <c r="S119" s="450">
        <f t="shared" si="10"/>
        <v>0</v>
      </c>
      <c r="T119" s="451">
        <f t="shared" si="11"/>
        <v>0</v>
      </c>
    </row>
    <row r="120" spans="1:20" x14ac:dyDescent="0.3">
      <c r="A120" s="158">
        <v>23</v>
      </c>
      <c r="B120" s="43" t="s">
        <v>143</v>
      </c>
      <c r="C120" s="8" t="s">
        <v>244</v>
      </c>
      <c r="D120" s="8" t="s">
        <v>245</v>
      </c>
      <c r="E120" s="8" t="s">
        <v>102</v>
      </c>
      <c r="F120" s="8" t="s">
        <v>19</v>
      </c>
      <c r="G120" s="8" t="s">
        <v>18</v>
      </c>
      <c r="H120" s="8"/>
      <c r="I120" s="7" t="s">
        <v>107</v>
      </c>
      <c r="J120" s="22" t="s">
        <v>84</v>
      </c>
      <c r="K120" s="11" t="s">
        <v>255</v>
      </c>
      <c r="L120" s="31" t="s">
        <v>86</v>
      </c>
      <c r="M120" s="11" t="s">
        <v>109</v>
      </c>
      <c r="N120" s="26">
        <v>72.98</v>
      </c>
      <c r="O120" s="132">
        <f t="shared" si="14"/>
        <v>85000</v>
      </c>
      <c r="P120" s="9">
        <v>6203300</v>
      </c>
      <c r="Q120" s="212" t="s">
        <v>214</v>
      </c>
      <c r="R120" s="441">
        <v>0</v>
      </c>
      <c r="S120" s="450">
        <f t="shared" si="10"/>
        <v>0</v>
      </c>
      <c r="T120" s="451">
        <f t="shared" si="11"/>
        <v>0</v>
      </c>
    </row>
    <row r="121" spans="1:20" x14ac:dyDescent="0.3">
      <c r="A121" s="158">
        <v>24</v>
      </c>
      <c r="B121" s="43" t="s">
        <v>143</v>
      </c>
      <c r="C121" s="8" t="s">
        <v>244</v>
      </c>
      <c r="D121" s="8" t="s">
        <v>245</v>
      </c>
      <c r="E121" s="8" t="s">
        <v>102</v>
      </c>
      <c r="F121" s="8" t="s">
        <v>19</v>
      </c>
      <c r="G121" s="8" t="s">
        <v>18</v>
      </c>
      <c r="H121" s="8"/>
      <c r="I121" s="7" t="s">
        <v>107</v>
      </c>
      <c r="J121" s="22" t="s">
        <v>84</v>
      </c>
      <c r="K121" s="11" t="s">
        <v>256</v>
      </c>
      <c r="L121" s="31" t="s">
        <v>87</v>
      </c>
      <c r="M121" s="11" t="s">
        <v>109</v>
      </c>
      <c r="N121" s="26">
        <v>73.17</v>
      </c>
      <c r="O121" s="132">
        <f t="shared" si="14"/>
        <v>70000</v>
      </c>
      <c r="P121" s="9">
        <v>5121900</v>
      </c>
      <c r="Q121" s="212" t="s">
        <v>214</v>
      </c>
      <c r="R121" s="441">
        <v>0</v>
      </c>
      <c r="S121" s="450">
        <f t="shared" si="10"/>
        <v>0</v>
      </c>
      <c r="T121" s="451">
        <f t="shared" si="11"/>
        <v>0</v>
      </c>
    </row>
    <row r="122" spans="1:20" x14ac:dyDescent="0.3">
      <c r="A122" s="158">
        <v>25</v>
      </c>
      <c r="B122" s="43" t="s">
        <v>143</v>
      </c>
      <c r="C122" s="8" t="s">
        <v>244</v>
      </c>
      <c r="D122" s="8" t="s">
        <v>245</v>
      </c>
      <c r="E122" s="8" t="s">
        <v>102</v>
      </c>
      <c r="F122" s="8" t="s">
        <v>19</v>
      </c>
      <c r="G122" s="8" t="s">
        <v>18</v>
      </c>
      <c r="H122" s="8"/>
      <c r="I122" s="7" t="s">
        <v>107</v>
      </c>
      <c r="J122" s="22" t="s">
        <v>84</v>
      </c>
      <c r="K122" s="11" t="s">
        <v>257</v>
      </c>
      <c r="L122" s="31" t="s">
        <v>87</v>
      </c>
      <c r="M122" s="11" t="s">
        <v>109</v>
      </c>
      <c r="N122" s="26">
        <v>61.55</v>
      </c>
      <c r="O122" s="132">
        <f t="shared" si="14"/>
        <v>70000</v>
      </c>
      <c r="P122" s="9">
        <v>4308500</v>
      </c>
      <c r="Q122" s="212" t="s">
        <v>214</v>
      </c>
      <c r="R122" s="441">
        <v>0</v>
      </c>
      <c r="S122" s="450">
        <f t="shared" si="10"/>
        <v>0</v>
      </c>
      <c r="T122" s="451">
        <f t="shared" si="11"/>
        <v>0</v>
      </c>
    </row>
    <row r="123" spans="1:20" x14ac:dyDescent="0.3">
      <c r="A123" s="158">
        <v>26</v>
      </c>
      <c r="B123" s="43" t="s">
        <v>143</v>
      </c>
      <c r="C123" s="8" t="s">
        <v>244</v>
      </c>
      <c r="D123" s="8" t="s">
        <v>245</v>
      </c>
      <c r="E123" s="8" t="s">
        <v>102</v>
      </c>
      <c r="F123" s="8" t="s">
        <v>19</v>
      </c>
      <c r="G123" s="8" t="s">
        <v>18</v>
      </c>
      <c r="H123" s="8"/>
      <c r="I123" s="7" t="s">
        <v>107</v>
      </c>
      <c r="J123" s="22" t="s">
        <v>84</v>
      </c>
      <c r="K123" s="11" t="s">
        <v>258</v>
      </c>
      <c r="L123" s="31" t="s">
        <v>145</v>
      </c>
      <c r="M123" s="11" t="s">
        <v>109</v>
      </c>
      <c r="N123" s="26">
        <v>103.46</v>
      </c>
      <c r="O123" s="132">
        <f t="shared" si="14"/>
        <v>75000</v>
      </c>
      <c r="P123" s="9">
        <v>7759500</v>
      </c>
      <c r="Q123" s="212" t="s">
        <v>214</v>
      </c>
      <c r="R123" s="441">
        <v>0</v>
      </c>
      <c r="S123" s="450">
        <f t="shared" si="10"/>
        <v>0</v>
      </c>
      <c r="T123" s="451">
        <f t="shared" si="11"/>
        <v>0</v>
      </c>
    </row>
    <row r="124" spans="1:20" x14ac:dyDescent="0.3">
      <c r="A124" s="159">
        <v>27</v>
      </c>
      <c r="B124" s="62" t="s">
        <v>143</v>
      </c>
      <c r="C124" s="63" t="s">
        <v>228</v>
      </c>
      <c r="D124" s="63" t="s">
        <v>229</v>
      </c>
      <c r="E124" s="63" t="s">
        <v>102</v>
      </c>
      <c r="F124" s="63" t="s">
        <v>19</v>
      </c>
      <c r="G124" s="63" t="s">
        <v>18</v>
      </c>
      <c r="H124" s="63"/>
      <c r="I124" s="64" t="s">
        <v>151</v>
      </c>
      <c r="J124" s="186" t="s">
        <v>82</v>
      </c>
      <c r="K124" s="65" t="s">
        <v>236</v>
      </c>
      <c r="L124" s="187" t="s">
        <v>86</v>
      </c>
      <c r="M124" s="65" t="s">
        <v>17</v>
      </c>
      <c r="N124" s="145">
        <v>83.96</v>
      </c>
      <c r="O124" s="188">
        <f t="shared" si="14"/>
        <v>90000</v>
      </c>
      <c r="P124" s="189">
        <v>7556400</v>
      </c>
      <c r="Q124" s="212" t="s">
        <v>214</v>
      </c>
      <c r="R124" s="441">
        <v>0</v>
      </c>
      <c r="S124" s="450">
        <f t="shared" si="10"/>
        <v>0</v>
      </c>
      <c r="T124" s="451">
        <f t="shared" si="11"/>
        <v>0</v>
      </c>
    </row>
    <row r="125" spans="1:20" x14ac:dyDescent="0.3">
      <c r="A125" s="158">
        <v>28</v>
      </c>
      <c r="B125" s="43" t="s">
        <v>143</v>
      </c>
      <c r="C125" s="8" t="s">
        <v>228</v>
      </c>
      <c r="D125" s="8" t="s">
        <v>229</v>
      </c>
      <c r="E125" s="8" t="s">
        <v>102</v>
      </c>
      <c r="F125" s="8" t="s">
        <v>19</v>
      </c>
      <c r="G125" s="8" t="s">
        <v>18</v>
      </c>
      <c r="H125" s="8"/>
      <c r="I125" s="7" t="s">
        <v>151</v>
      </c>
      <c r="J125" s="185" t="s">
        <v>84</v>
      </c>
      <c r="K125" s="11" t="s">
        <v>237</v>
      </c>
      <c r="L125" s="31" t="s">
        <v>243</v>
      </c>
      <c r="M125" s="11" t="s">
        <v>230</v>
      </c>
      <c r="N125" s="26">
        <v>123.73</v>
      </c>
      <c r="O125" s="132">
        <f t="shared" ref="O125:O133" si="15">P125/N125</f>
        <v>80000</v>
      </c>
      <c r="P125" s="9">
        <v>9898400</v>
      </c>
      <c r="Q125" s="212" t="s">
        <v>214</v>
      </c>
      <c r="R125" s="441">
        <v>0</v>
      </c>
      <c r="S125" s="450">
        <f t="shared" si="10"/>
        <v>0</v>
      </c>
      <c r="T125" s="451">
        <f t="shared" si="11"/>
        <v>0</v>
      </c>
    </row>
    <row r="126" spans="1:20" x14ac:dyDescent="0.3">
      <c r="A126" s="158">
        <v>29</v>
      </c>
      <c r="B126" s="43" t="s">
        <v>143</v>
      </c>
      <c r="C126" s="8" t="s">
        <v>228</v>
      </c>
      <c r="D126" s="8" t="s">
        <v>229</v>
      </c>
      <c r="E126" s="8" t="s">
        <v>102</v>
      </c>
      <c r="F126" s="8" t="s">
        <v>19</v>
      </c>
      <c r="G126" s="8" t="s">
        <v>18</v>
      </c>
      <c r="H126" s="8"/>
      <c r="I126" s="7" t="s">
        <v>151</v>
      </c>
      <c r="J126" s="185" t="s">
        <v>84</v>
      </c>
      <c r="K126" s="11" t="s">
        <v>238</v>
      </c>
      <c r="L126" s="31" t="s">
        <v>243</v>
      </c>
      <c r="M126" s="11" t="s">
        <v>231</v>
      </c>
      <c r="N126" s="26">
        <v>147.18</v>
      </c>
      <c r="O126" s="132">
        <f t="shared" si="15"/>
        <v>80000</v>
      </c>
      <c r="P126" s="9">
        <v>11774400</v>
      </c>
      <c r="Q126" s="212" t="s">
        <v>214</v>
      </c>
      <c r="R126" s="441">
        <v>0</v>
      </c>
      <c r="S126" s="450">
        <f t="shared" si="10"/>
        <v>0</v>
      </c>
      <c r="T126" s="451">
        <f t="shared" si="11"/>
        <v>0</v>
      </c>
    </row>
    <row r="127" spans="1:20" x14ac:dyDescent="0.3">
      <c r="A127" s="158">
        <v>30</v>
      </c>
      <c r="B127" s="43" t="s">
        <v>143</v>
      </c>
      <c r="C127" s="8" t="s">
        <v>228</v>
      </c>
      <c r="D127" s="8" t="s">
        <v>229</v>
      </c>
      <c r="E127" s="8" t="s">
        <v>102</v>
      </c>
      <c r="F127" s="8" t="s">
        <v>19</v>
      </c>
      <c r="G127" s="8" t="s">
        <v>18</v>
      </c>
      <c r="H127" s="8"/>
      <c r="I127" s="7" t="s">
        <v>151</v>
      </c>
      <c r="J127" s="185" t="s">
        <v>84</v>
      </c>
      <c r="K127" s="11" t="s">
        <v>239</v>
      </c>
      <c r="L127" s="31" t="s">
        <v>243</v>
      </c>
      <c r="M127" s="11" t="s">
        <v>232</v>
      </c>
      <c r="N127" s="26">
        <v>144.91999999999999</v>
      </c>
      <c r="O127" s="132">
        <f t="shared" si="15"/>
        <v>80000</v>
      </c>
      <c r="P127" s="9">
        <v>11593600</v>
      </c>
      <c r="Q127" s="212" t="s">
        <v>214</v>
      </c>
      <c r="R127" s="441">
        <v>0</v>
      </c>
      <c r="S127" s="450">
        <f t="shared" si="10"/>
        <v>0</v>
      </c>
      <c r="T127" s="451">
        <f t="shared" si="11"/>
        <v>0</v>
      </c>
    </row>
    <row r="128" spans="1:20" x14ac:dyDescent="0.3">
      <c r="A128" s="158">
        <v>31</v>
      </c>
      <c r="B128" s="43" t="s">
        <v>143</v>
      </c>
      <c r="C128" s="8" t="s">
        <v>228</v>
      </c>
      <c r="D128" s="8" t="s">
        <v>229</v>
      </c>
      <c r="E128" s="8" t="s">
        <v>102</v>
      </c>
      <c r="F128" s="8" t="s">
        <v>19</v>
      </c>
      <c r="G128" s="8" t="s">
        <v>18</v>
      </c>
      <c r="H128" s="8"/>
      <c r="I128" s="7" t="s">
        <v>151</v>
      </c>
      <c r="J128" s="185" t="s">
        <v>84</v>
      </c>
      <c r="K128" s="11" t="s">
        <v>240</v>
      </c>
      <c r="L128" s="31" t="s">
        <v>243</v>
      </c>
      <c r="M128" s="11" t="s">
        <v>233</v>
      </c>
      <c r="N128" s="26">
        <v>147.18</v>
      </c>
      <c r="O128" s="132">
        <f t="shared" si="15"/>
        <v>80000</v>
      </c>
      <c r="P128" s="9">
        <v>11774400</v>
      </c>
      <c r="Q128" s="212" t="s">
        <v>214</v>
      </c>
      <c r="R128" s="441">
        <v>0</v>
      </c>
      <c r="S128" s="450">
        <f t="shared" si="10"/>
        <v>0</v>
      </c>
      <c r="T128" s="451">
        <f t="shared" si="11"/>
        <v>0</v>
      </c>
    </row>
    <row r="129" spans="1:22" x14ac:dyDescent="0.3">
      <c r="A129" s="158">
        <v>32</v>
      </c>
      <c r="B129" s="43" t="s">
        <v>143</v>
      </c>
      <c r="C129" s="8" t="s">
        <v>228</v>
      </c>
      <c r="D129" s="8" t="s">
        <v>229</v>
      </c>
      <c r="E129" s="8" t="s">
        <v>102</v>
      </c>
      <c r="F129" s="8" t="s">
        <v>19</v>
      </c>
      <c r="G129" s="8" t="s">
        <v>18</v>
      </c>
      <c r="H129" s="8"/>
      <c r="I129" s="7" t="s">
        <v>151</v>
      </c>
      <c r="J129" s="185" t="s">
        <v>84</v>
      </c>
      <c r="K129" s="11" t="s">
        <v>241</v>
      </c>
      <c r="L129" s="31" t="s">
        <v>243</v>
      </c>
      <c r="M129" s="11" t="s">
        <v>234</v>
      </c>
      <c r="N129" s="26">
        <v>144.91999999999999</v>
      </c>
      <c r="O129" s="132">
        <f t="shared" si="15"/>
        <v>80000</v>
      </c>
      <c r="P129" s="9">
        <v>11593600</v>
      </c>
      <c r="Q129" s="212" t="s">
        <v>214</v>
      </c>
      <c r="R129" s="441">
        <v>0</v>
      </c>
      <c r="S129" s="450">
        <f t="shared" si="10"/>
        <v>0</v>
      </c>
      <c r="T129" s="451">
        <f t="shared" si="11"/>
        <v>0</v>
      </c>
    </row>
    <row r="130" spans="1:22" x14ac:dyDescent="0.3">
      <c r="A130" s="218">
        <v>33</v>
      </c>
      <c r="B130" s="219" t="s">
        <v>143</v>
      </c>
      <c r="C130" s="134" t="s">
        <v>228</v>
      </c>
      <c r="D130" s="134" t="s">
        <v>229</v>
      </c>
      <c r="E130" s="134" t="s">
        <v>102</v>
      </c>
      <c r="F130" s="134" t="s">
        <v>19</v>
      </c>
      <c r="G130" s="134" t="s">
        <v>18</v>
      </c>
      <c r="H130" s="134"/>
      <c r="I130" s="204" t="s">
        <v>151</v>
      </c>
      <c r="J130" s="204"/>
      <c r="K130" s="209" t="s">
        <v>259</v>
      </c>
      <c r="L130" s="202"/>
      <c r="M130" s="209"/>
      <c r="N130" s="203"/>
      <c r="O130" s="220"/>
      <c r="P130" s="211"/>
      <c r="Q130" s="236" t="s">
        <v>213</v>
      </c>
      <c r="R130" s="444">
        <v>0</v>
      </c>
      <c r="S130" s="450">
        <f t="shared" si="10"/>
        <v>0</v>
      </c>
      <c r="T130" s="451">
        <f t="shared" si="11"/>
        <v>0</v>
      </c>
    </row>
    <row r="131" spans="1:22" x14ac:dyDescent="0.3">
      <c r="A131" s="218">
        <v>34</v>
      </c>
      <c r="B131" s="219" t="s">
        <v>143</v>
      </c>
      <c r="C131" s="134" t="s">
        <v>228</v>
      </c>
      <c r="D131" s="134" t="s">
        <v>229</v>
      </c>
      <c r="E131" s="134" t="s">
        <v>102</v>
      </c>
      <c r="F131" s="134" t="s">
        <v>19</v>
      </c>
      <c r="G131" s="134" t="s">
        <v>18</v>
      </c>
      <c r="H131" s="134"/>
      <c r="I131" s="204" t="s">
        <v>151</v>
      </c>
      <c r="J131" s="204"/>
      <c r="K131" s="209" t="s">
        <v>260</v>
      </c>
      <c r="L131" s="202"/>
      <c r="M131" s="209"/>
      <c r="N131" s="203"/>
      <c r="O131" s="220"/>
      <c r="P131" s="211"/>
      <c r="Q131" s="236" t="s">
        <v>213</v>
      </c>
      <c r="R131" s="444">
        <v>0</v>
      </c>
      <c r="S131" s="450">
        <f t="shared" si="10"/>
        <v>0</v>
      </c>
      <c r="T131" s="451">
        <f t="shared" si="11"/>
        <v>0</v>
      </c>
    </row>
    <row r="132" spans="1:22" x14ac:dyDescent="0.3">
      <c r="A132" s="218">
        <v>35</v>
      </c>
      <c r="B132" s="219" t="s">
        <v>143</v>
      </c>
      <c r="C132" s="134" t="s">
        <v>228</v>
      </c>
      <c r="D132" s="134" t="s">
        <v>229</v>
      </c>
      <c r="E132" s="134" t="s">
        <v>102</v>
      </c>
      <c r="F132" s="134" t="s">
        <v>19</v>
      </c>
      <c r="G132" s="134" t="s">
        <v>18</v>
      </c>
      <c r="H132" s="134"/>
      <c r="I132" s="204" t="s">
        <v>151</v>
      </c>
      <c r="J132" s="204"/>
      <c r="K132" s="209" t="s">
        <v>261</v>
      </c>
      <c r="L132" s="202"/>
      <c r="M132" s="209"/>
      <c r="N132" s="203"/>
      <c r="O132" s="220"/>
      <c r="P132" s="211"/>
      <c r="Q132" s="236" t="s">
        <v>213</v>
      </c>
      <c r="R132" s="444">
        <v>0</v>
      </c>
      <c r="S132" s="450">
        <f t="shared" si="10"/>
        <v>0</v>
      </c>
      <c r="T132" s="451">
        <f t="shared" si="11"/>
        <v>0</v>
      </c>
    </row>
    <row r="133" spans="1:22" x14ac:dyDescent="0.3">
      <c r="A133" s="158">
        <v>36</v>
      </c>
      <c r="B133" s="43" t="s">
        <v>143</v>
      </c>
      <c r="C133" s="8" t="s">
        <v>228</v>
      </c>
      <c r="D133" s="8" t="s">
        <v>229</v>
      </c>
      <c r="E133" s="8" t="s">
        <v>102</v>
      </c>
      <c r="F133" s="8" t="s">
        <v>19</v>
      </c>
      <c r="G133" s="8" t="s">
        <v>18</v>
      </c>
      <c r="H133" s="8"/>
      <c r="I133" s="7" t="s">
        <v>151</v>
      </c>
      <c r="J133" s="186" t="s">
        <v>82</v>
      </c>
      <c r="K133" s="11" t="s">
        <v>242</v>
      </c>
      <c r="L133" s="31" t="s">
        <v>86</v>
      </c>
      <c r="M133" s="11" t="s">
        <v>235</v>
      </c>
      <c r="N133" s="26">
        <v>120.19</v>
      </c>
      <c r="O133" s="132">
        <f t="shared" si="15"/>
        <v>70000</v>
      </c>
      <c r="P133" s="9">
        <v>8413300</v>
      </c>
      <c r="Q133" s="212" t="s">
        <v>214</v>
      </c>
      <c r="R133" s="441">
        <v>0</v>
      </c>
      <c r="S133" s="450">
        <f t="shared" si="10"/>
        <v>0</v>
      </c>
      <c r="T133" s="451">
        <f t="shared" si="11"/>
        <v>0</v>
      </c>
      <c r="U133">
        <f>SUM(S98:S133)</f>
        <v>2157.5100000000002</v>
      </c>
      <c r="V133">
        <f>SUM(T98:T133)</f>
        <v>162902490</v>
      </c>
    </row>
    <row r="134" spans="1:22" x14ac:dyDescent="0.3">
      <c r="A134" s="58" t="s">
        <v>13</v>
      </c>
      <c r="B134" s="50"/>
      <c r="C134" s="51"/>
      <c r="D134" s="51"/>
      <c r="E134" s="51"/>
      <c r="F134" s="51"/>
      <c r="G134" s="51"/>
      <c r="H134" s="51"/>
      <c r="I134" s="52"/>
      <c r="J134" s="52"/>
      <c r="K134" s="53"/>
      <c r="L134" s="54"/>
      <c r="M134" s="53"/>
      <c r="N134" s="55"/>
      <c r="O134" s="56"/>
      <c r="P134" s="57"/>
      <c r="Q134" s="51"/>
      <c r="R134" s="238"/>
      <c r="S134" s="450">
        <f t="shared" si="10"/>
        <v>0</v>
      </c>
      <c r="T134" s="451">
        <f t="shared" si="11"/>
        <v>0</v>
      </c>
    </row>
    <row r="135" spans="1:22" x14ac:dyDescent="0.3">
      <c r="A135" s="218">
        <v>1</v>
      </c>
      <c r="B135" s="219" t="s">
        <v>13</v>
      </c>
      <c r="C135" s="134" t="s">
        <v>146</v>
      </c>
      <c r="D135" s="134" t="s">
        <v>147</v>
      </c>
      <c r="E135" s="134" t="s">
        <v>102</v>
      </c>
      <c r="F135" s="199" t="s">
        <v>168</v>
      </c>
      <c r="G135" s="134" t="s">
        <v>94</v>
      </c>
      <c r="H135" s="134"/>
      <c r="I135" s="204" t="s">
        <v>117</v>
      </c>
      <c r="J135" s="204" t="s">
        <v>84</v>
      </c>
      <c r="K135" s="209" t="s">
        <v>24</v>
      </c>
      <c r="L135" s="202" t="s">
        <v>86</v>
      </c>
      <c r="M135" s="202" t="s">
        <v>109</v>
      </c>
      <c r="N135" s="204">
        <v>69.760000000000005</v>
      </c>
      <c r="O135" s="210">
        <f t="shared" ref="O135:O138" si="16">P135/N135</f>
        <v>59999.999999999993</v>
      </c>
      <c r="P135" s="211">
        <v>4185600</v>
      </c>
      <c r="Q135" s="236" t="s">
        <v>213</v>
      </c>
      <c r="R135" s="444">
        <v>0</v>
      </c>
      <c r="S135" s="450">
        <f t="shared" si="10"/>
        <v>69.760000000000005</v>
      </c>
      <c r="T135" s="451">
        <f t="shared" si="11"/>
        <v>4185600</v>
      </c>
    </row>
    <row r="136" spans="1:22" x14ac:dyDescent="0.3">
      <c r="A136" s="158">
        <v>2</v>
      </c>
      <c r="B136" s="43" t="s">
        <v>13</v>
      </c>
      <c r="C136" s="8" t="s">
        <v>146</v>
      </c>
      <c r="D136" s="8" t="s">
        <v>147</v>
      </c>
      <c r="E136" s="8" t="s">
        <v>102</v>
      </c>
      <c r="F136" s="23" t="s">
        <v>168</v>
      </c>
      <c r="G136" s="8" t="s">
        <v>94</v>
      </c>
      <c r="H136" s="8"/>
      <c r="I136" s="10" t="s">
        <v>117</v>
      </c>
      <c r="J136" s="48" t="s">
        <v>84</v>
      </c>
      <c r="K136" s="11" t="s">
        <v>25</v>
      </c>
      <c r="L136" s="31" t="s">
        <v>86</v>
      </c>
      <c r="M136" s="31" t="s">
        <v>109</v>
      </c>
      <c r="N136" s="7">
        <v>87.99</v>
      </c>
      <c r="O136" s="32">
        <f t="shared" si="16"/>
        <v>79500</v>
      </c>
      <c r="P136" s="9">
        <v>6995205</v>
      </c>
      <c r="Q136" s="196" t="s">
        <v>263</v>
      </c>
      <c r="R136" s="446" t="s">
        <v>267</v>
      </c>
      <c r="S136" s="450">
        <f t="shared" si="10"/>
        <v>0</v>
      </c>
      <c r="T136" s="451">
        <f t="shared" si="11"/>
        <v>0</v>
      </c>
    </row>
    <row r="137" spans="1:22" x14ac:dyDescent="0.3">
      <c r="A137" s="218">
        <v>3</v>
      </c>
      <c r="B137" s="219" t="s">
        <v>13</v>
      </c>
      <c r="C137" s="134" t="s">
        <v>146</v>
      </c>
      <c r="D137" s="134" t="s">
        <v>147</v>
      </c>
      <c r="E137" s="134" t="s">
        <v>102</v>
      </c>
      <c r="F137" s="199" t="s">
        <v>168</v>
      </c>
      <c r="G137" s="134" t="s">
        <v>94</v>
      </c>
      <c r="H137" s="134"/>
      <c r="I137" s="204" t="s">
        <v>117</v>
      </c>
      <c r="J137" s="224" t="s">
        <v>84</v>
      </c>
      <c r="K137" s="209" t="s">
        <v>27</v>
      </c>
      <c r="L137" s="202" t="s">
        <v>86</v>
      </c>
      <c r="M137" s="202" t="s">
        <v>109</v>
      </c>
      <c r="N137" s="204">
        <v>57.45</v>
      </c>
      <c r="O137" s="210">
        <f t="shared" si="16"/>
        <v>60000</v>
      </c>
      <c r="P137" s="211">
        <v>3447000</v>
      </c>
      <c r="Q137" s="236" t="s">
        <v>213</v>
      </c>
      <c r="R137" s="444">
        <v>0</v>
      </c>
      <c r="S137" s="450">
        <f t="shared" si="10"/>
        <v>57.45</v>
      </c>
      <c r="T137" s="451">
        <f t="shared" si="11"/>
        <v>3447000</v>
      </c>
    </row>
    <row r="138" spans="1:22" x14ac:dyDescent="0.3">
      <c r="A138" s="218">
        <v>4</v>
      </c>
      <c r="B138" s="219" t="s">
        <v>13</v>
      </c>
      <c r="C138" s="134" t="s">
        <v>146</v>
      </c>
      <c r="D138" s="134" t="s">
        <v>147</v>
      </c>
      <c r="E138" s="134" t="s">
        <v>102</v>
      </c>
      <c r="F138" s="199" t="s">
        <v>168</v>
      </c>
      <c r="G138" s="134" t="s">
        <v>94</v>
      </c>
      <c r="H138" s="134"/>
      <c r="I138" s="204" t="s">
        <v>117</v>
      </c>
      <c r="J138" s="224" t="s">
        <v>84</v>
      </c>
      <c r="K138" s="209" t="s">
        <v>28</v>
      </c>
      <c r="L138" s="202" t="s">
        <v>86</v>
      </c>
      <c r="M138" s="209" t="s">
        <v>17</v>
      </c>
      <c r="N138" s="204">
        <v>96.65</v>
      </c>
      <c r="O138" s="210">
        <f t="shared" si="16"/>
        <v>70000</v>
      </c>
      <c r="P138" s="211">
        <v>6765500</v>
      </c>
      <c r="Q138" s="236" t="s">
        <v>213</v>
      </c>
      <c r="R138" s="444">
        <v>0</v>
      </c>
      <c r="S138" s="450">
        <f t="shared" si="10"/>
        <v>96.65</v>
      </c>
      <c r="T138" s="451">
        <f t="shared" si="11"/>
        <v>6765500</v>
      </c>
    </row>
    <row r="139" spans="1:22" x14ac:dyDescent="0.3">
      <c r="A139" s="158">
        <v>5</v>
      </c>
      <c r="B139" s="43" t="s">
        <v>13</v>
      </c>
      <c r="C139" s="8" t="s">
        <v>146</v>
      </c>
      <c r="D139" s="8" t="s">
        <v>147</v>
      </c>
      <c r="E139" s="8" t="s">
        <v>102</v>
      </c>
      <c r="F139" s="23" t="s">
        <v>168</v>
      </c>
      <c r="G139" s="8" t="s">
        <v>94</v>
      </c>
      <c r="H139" s="8"/>
      <c r="I139" s="10" t="s">
        <v>117</v>
      </c>
      <c r="J139" s="48" t="s">
        <v>84</v>
      </c>
      <c r="K139" s="11" t="s">
        <v>29</v>
      </c>
      <c r="L139" s="31" t="s">
        <v>86</v>
      </c>
      <c r="M139" s="11" t="s">
        <v>17</v>
      </c>
      <c r="N139" s="7">
        <v>186.25</v>
      </c>
      <c r="O139" s="32">
        <f>P139/N139</f>
        <v>91200</v>
      </c>
      <c r="P139" s="9">
        <v>16986000</v>
      </c>
      <c r="Q139" s="196" t="s">
        <v>263</v>
      </c>
      <c r="R139" s="446" t="s">
        <v>268</v>
      </c>
      <c r="S139" s="450">
        <f t="shared" si="10"/>
        <v>0</v>
      </c>
      <c r="T139" s="451">
        <f t="shared" si="11"/>
        <v>0</v>
      </c>
    </row>
    <row r="140" spans="1:22" x14ac:dyDescent="0.3">
      <c r="A140" s="158">
        <v>6</v>
      </c>
      <c r="B140" s="43" t="s">
        <v>13</v>
      </c>
      <c r="C140" s="8" t="s">
        <v>146</v>
      </c>
      <c r="D140" s="8" t="s">
        <v>147</v>
      </c>
      <c r="E140" s="8" t="s">
        <v>102</v>
      </c>
      <c r="F140" s="23" t="s">
        <v>168</v>
      </c>
      <c r="G140" s="8" t="s">
        <v>94</v>
      </c>
      <c r="H140" s="8"/>
      <c r="I140" s="10" t="s">
        <v>117</v>
      </c>
      <c r="J140" s="48" t="s">
        <v>84</v>
      </c>
      <c r="K140" s="11" t="s">
        <v>37</v>
      </c>
      <c r="L140" s="49" t="s">
        <v>86</v>
      </c>
      <c r="M140" s="11" t="s">
        <v>17</v>
      </c>
      <c r="N140" s="7">
        <v>120.52</v>
      </c>
      <c r="O140" s="32">
        <f>P140/N140</f>
        <v>82800</v>
      </c>
      <c r="P140" s="9">
        <v>9979056</v>
      </c>
      <c r="Q140" s="196" t="s">
        <v>263</v>
      </c>
      <c r="R140" s="446" t="s">
        <v>269</v>
      </c>
      <c r="S140" s="450">
        <f t="shared" si="10"/>
        <v>0</v>
      </c>
      <c r="T140" s="451">
        <f t="shared" si="11"/>
        <v>0</v>
      </c>
    </row>
    <row r="141" spans="1:22" x14ac:dyDescent="0.3">
      <c r="A141" s="158">
        <v>7</v>
      </c>
      <c r="B141" s="43" t="s">
        <v>13</v>
      </c>
      <c r="C141" s="8" t="s">
        <v>146</v>
      </c>
      <c r="D141" s="8" t="s">
        <v>147</v>
      </c>
      <c r="E141" s="8" t="s">
        <v>102</v>
      </c>
      <c r="F141" s="23" t="s">
        <v>168</v>
      </c>
      <c r="G141" s="8" t="s">
        <v>94</v>
      </c>
      <c r="H141" s="8"/>
      <c r="I141" s="10" t="s">
        <v>117</v>
      </c>
      <c r="J141" s="48" t="s">
        <v>84</v>
      </c>
      <c r="K141" s="11" t="s">
        <v>30</v>
      </c>
      <c r="L141" s="49" t="s">
        <v>86</v>
      </c>
      <c r="M141" s="11" t="s">
        <v>17</v>
      </c>
      <c r="N141" s="7">
        <v>80.709999999999994</v>
      </c>
      <c r="O141" s="32">
        <f>P141/N141</f>
        <v>86700</v>
      </c>
      <c r="P141" s="9">
        <v>6997557</v>
      </c>
      <c r="Q141" s="196" t="s">
        <v>263</v>
      </c>
      <c r="R141" s="446" t="s">
        <v>270</v>
      </c>
      <c r="S141" s="450">
        <f t="shared" si="10"/>
        <v>0</v>
      </c>
      <c r="T141" s="451">
        <f t="shared" si="11"/>
        <v>0</v>
      </c>
    </row>
    <row r="142" spans="1:22" x14ac:dyDescent="0.3">
      <c r="A142" s="158">
        <v>8</v>
      </c>
      <c r="B142" s="43" t="s">
        <v>13</v>
      </c>
      <c r="C142" s="8" t="s">
        <v>146</v>
      </c>
      <c r="D142" s="8" t="s">
        <v>147</v>
      </c>
      <c r="E142" s="8" t="s">
        <v>102</v>
      </c>
      <c r="F142" s="23" t="s">
        <v>168</v>
      </c>
      <c r="G142" s="8" t="s">
        <v>94</v>
      </c>
      <c r="H142" s="8"/>
      <c r="I142" s="10" t="s">
        <v>117</v>
      </c>
      <c r="J142" s="48" t="s">
        <v>84</v>
      </c>
      <c r="K142" s="11" t="s">
        <v>40</v>
      </c>
      <c r="L142" s="49" t="s">
        <v>86</v>
      </c>
      <c r="M142" s="11" t="s">
        <v>17</v>
      </c>
      <c r="N142" s="7">
        <v>81.33</v>
      </c>
      <c r="O142" s="32">
        <f>P142/N142</f>
        <v>86000</v>
      </c>
      <c r="P142" s="9">
        <v>6994380</v>
      </c>
      <c r="Q142" s="196" t="s">
        <v>263</v>
      </c>
      <c r="R142" s="446" t="s">
        <v>271</v>
      </c>
      <c r="S142" s="450">
        <f t="shared" si="10"/>
        <v>0</v>
      </c>
      <c r="T142" s="451">
        <f t="shared" si="11"/>
        <v>0</v>
      </c>
    </row>
    <row r="143" spans="1:22" x14ac:dyDescent="0.3">
      <c r="A143" s="218">
        <v>9</v>
      </c>
      <c r="B143" s="219" t="s">
        <v>13</v>
      </c>
      <c r="C143" s="134" t="s">
        <v>146</v>
      </c>
      <c r="D143" s="134" t="s">
        <v>147</v>
      </c>
      <c r="E143" s="134" t="s">
        <v>102</v>
      </c>
      <c r="F143" s="199" t="s">
        <v>168</v>
      </c>
      <c r="G143" s="134" t="s">
        <v>94</v>
      </c>
      <c r="H143" s="134"/>
      <c r="I143" s="204" t="s">
        <v>117</v>
      </c>
      <c r="J143" s="224" t="s">
        <v>84</v>
      </c>
      <c r="K143" s="209" t="s">
        <v>39</v>
      </c>
      <c r="L143" s="227" t="s">
        <v>86</v>
      </c>
      <c r="M143" s="209" t="s">
        <v>17</v>
      </c>
      <c r="N143" s="204">
        <v>55.21</v>
      </c>
      <c r="O143" s="210">
        <f t="shared" ref="O143:O145" si="17">P143/N143</f>
        <v>75000</v>
      </c>
      <c r="P143" s="211">
        <v>4140750</v>
      </c>
      <c r="Q143" s="236" t="s">
        <v>213</v>
      </c>
      <c r="R143" s="444">
        <v>0</v>
      </c>
      <c r="S143" s="450">
        <f t="shared" si="10"/>
        <v>55.21</v>
      </c>
      <c r="T143" s="451">
        <f t="shared" si="11"/>
        <v>4140750</v>
      </c>
    </row>
    <row r="144" spans="1:22" x14ac:dyDescent="0.3">
      <c r="A144" s="218">
        <v>10</v>
      </c>
      <c r="B144" s="219" t="s">
        <v>13</v>
      </c>
      <c r="C144" s="134" t="s">
        <v>146</v>
      </c>
      <c r="D144" s="134" t="s">
        <v>147</v>
      </c>
      <c r="E144" s="134" t="s">
        <v>102</v>
      </c>
      <c r="F144" s="199" t="s">
        <v>168</v>
      </c>
      <c r="G144" s="134" t="s">
        <v>94</v>
      </c>
      <c r="H144" s="134"/>
      <c r="I144" s="204" t="s">
        <v>117</v>
      </c>
      <c r="J144" s="224" t="s">
        <v>84</v>
      </c>
      <c r="K144" s="209" t="s">
        <v>41</v>
      </c>
      <c r="L144" s="227" t="s">
        <v>86</v>
      </c>
      <c r="M144" s="209" t="s">
        <v>17</v>
      </c>
      <c r="N144" s="204">
        <v>94.96</v>
      </c>
      <c r="O144" s="210">
        <f t="shared" si="17"/>
        <v>70000</v>
      </c>
      <c r="P144" s="211">
        <v>6647200</v>
      </c>
      <c r="Q144" s="236" t="s">
        <v>213</v>
      </c>
      <c r="R144" s="444">
        <v>0</v>
      </c>
      <c r="S144" s="450">
        <f t="shared" si="10"/>
        <v>94.96</v>
      </c>
      <c r="T144" s="451">
        <f t="shared" si="11"/>
        <v>6647200</v>
      </c>
    </row>
    <row r="145" spans="1:22" x14ac:dyDescent="0.3">
      <c r="A145" s="218">
        <v>11</v>
      </c>
      <c r="B145" s="219" t="s">
        <v>13</v>
      </c>
      <c r="C145" s="134" t="s">
        <v>146</v>
      </c>
      <c r="D145" s="134" t="s">
        <v>147</v>
      </c>
      <c r="E145" s="134" t="s">
        <v>102</v>
      </c>
      <c r="F145" s="199" t="s">
        <v>168</v>
      </c>
      <c r="G145" s="134" t="s">
        <v>94</v>
      </c>
      <c r="H145" s="134"/>
      <c r="I145" s="204" t="s">
        <v>117</v>
      </c>
      <c r="J145" s="224" t="s">
        <v>84</v>
      </c>
      <c r="K145" s="209" t="s">
        <v>38</v>
      </c>
      <c r="L145" s="227" t="s">
        <v>86</v>
      </c>
      <c r="M145" s="209" t="s">
        <v>17</v>
      </c>
      <c r="N145" s="204">
        <v>108.1</v>
      </c>
      <c r="O145" s="210">
        <f t="shared" si="17"/>
        <v>65000</v>
      </c>
      <c r="P145" s="211">
        <v>7026500</v>
      </c>
      <c r="Q145" s="236" t="s">
        <v>213</v>
      </c>
      <c r="R145" s="444">
        <v>0</v>
      </c>
      <c r="S145" s="450">
        <f t="shared" si="10"/>
        <v>108.1</v>
      </c>
      <c r="T145" s="451">
        <f t="shared" si="11"/>
        <v>7026500</v>
      </c>
    </row>
    <row r="146" spans="1:22" x14ac:dyDescent="0.3">
      <c r="A146" s="218">
        <v>12</v>
      </c>
      <c r="B146" s="219" t="s">
        <v>13</v>
      </c>
      <c r="C146" s="134" t="s">
        <v>148</v>
      </c>
      <c r="D146" s="134" t="s">
        <v>147</v>
      </c>
      <c r="E146" s="134" t="s">
        <v>102</v>
      </c>
      <c r="F146" s="199" t="s">
        <v>168</v>
      </c>
      <c r="G146" s="134" t="s">
        <v>94</v>
      </c>
      <c r="H146" s="134"/>
      <c r="I146" s="204" t="s">
        <v>107</v>
      </c>
      <c r="J146" s="204" t="s">
        <v>83</v>
      </c>
      <c r="K146" s="209" t="s">
        <v>24</v>
      </c>
      <c r="L146" s="134" t="s">
        <v>86</v>
      </c>
      <c r="M146" s="134" t="s">
        <v>17</v>
      </c>
      <c r="N146" s="204">
        <v>63</v>
      </c>
      <c r="O146" s="210">
        <f>P146/N146</f>
        <v>75000</v>
      </c>
      <c r="P146" s="211">
        <v>4725000</v>
      </c>
      <c r="Q146" s="236" t="s">
        <v>213</v>
      </c>
      <c r="R146" s="444">
        <v>0</v>
      </c>
      <c r="S146" s="450">
        <f t="shared" si="10"/>
        <v>63</v>
      </c>
      <c r="T146" s="451">
        <f t="shared" si="11"/>
        <v>4725000</v>
      </c>
    </row>
    <row r="147" spans="1:22" x14ac:dyDescent="0.3">
      <c r="A147" s="218">
        <v>13</v>
      </c>
      <c r="B147" s="219" t="s">
        <v>13</v>
      </c>
      <c r="C147" s="134" t="s">
        <v>148</v>
      </c>
      <c r="D147" s="134" t="s">
        <v>147</v>
      </c>
      <c r="E147" s="134" t="s">
        <v>102</v>
      </c>
      <c r="F147" s="199" t="s">
        <v>168</v>
      </c>
      <c r="G147" s="134" t="s">
        <v>94</v>
      </c>
      <c r="H147" s="134"/>
      <c r="I147" s="204" t="s">
        <v>107</v>
      </c>
      <c r="J147" s="204" t="s">
        <v>83</v>
      </c>
      <c r="K147" s="209" t="s">
        <v>25</v>
      </c>
      <c r="L147" s="134" t="s">
        <v>86</v>
      </c>
      <c r="M147" s="134" t="s">
        <v>17</v>
      </c>
      <c r="N147" s="204">
        <v>53.26</v>
      </c>
      <c r="O147" s="210">
        <f t="shared" ref="O147:O158" si="18">P147/N147</f>
        <v>75000</v>
      </c>
      <c r="P147" s="211">
        <v>3994500</v>
      </c>
      <c r="Q147" s="236" t="s">
        <v>213</v>
      </c>
      <c r="R147" s="444">
        <v>0</v>
      </c>
      <c r="S147" s="450">
        <f t="shared" si="10"/>
        <v>53.26</v>
      </c>
      <c r="T147" s="451">
        <f t="shared" si="11"/>
        <v>3994500</v>
      </c>
    </row>
    <row r="148" spans="1:22" x14ac:dyDescent="0.3">
      <c r="A148" s="158">
        <v>14</v>
      </c>
      <c r="B148" s="43" t="s">
        <v>13</v>
      </c>
      <c r="C148" s="2" t="s">
        <v>148</v>
      </c>
      <c r="D148" s="2" t="s">
        <v>147</v>
      </c>
      <c r="E148" s="8" t="s">
        <v>102</v>
      </c>
      <c r="F148" s="23" t="s">
        <v>168</v>
      </c>
      <c r="G148" s="8" t="s">
        <v>94</v>
      </c>
      <c r="H148" s="8"/>
      <c r="I148" s="10" t="s">
        <v>107</v>
      </c>
      <c r="J148" s="6" t="s">
        <v>83</v>
      </c>
      <c r="K148" s="11" t="s">
        <v>26</v>
      </c>
      <c r="L148" s="2" t="s">
        <v>86</v>
      </c>
      <c r="M148" s="2" t="s">
        <v>17</v>
      </c>
      <c r="N148" s="10">
        <v>131.75</v>
      </c>
      <c r="O148" s="60">
        <f t="shared" si="18"/>
        <v>91000</v>
      </c>
      <c r="P148" s="59">
        <v>11989250</v>
      </c>
      <c r="Q148" s="196" t="s">
        <v>263</v>
      </c>
      <c r="R148" s="446" t="s">
        <v>272</v>
      </c>
      <c r="S148" s="450">
        <f t="shared" si="10"/>
        <v>0</v>
      </c>
      <c r="T148" s="451">
        <f t="shared" si="11"/>
        <v>0</v>
      </c>
    </row>
    <row r="149" spans="1:22" x14ac:dyDescent="0.3">
      <c r="A149" s="158">
        <v>15</v>
      </c>
      <c r="B149" s="43" t="s">
        <v>13</v>
      </c>
      <c r="C149" s="2" t="s">
        <v>148</v>
      </c>
      <c r="D149" s="2" t="s">
        <v>147</v>
      </c>
      <c r="E149" s="8" t="s">
        <v>102</v>
      </c>
      <c r="F149" s="23" t="s">
        <v>168</v>
      </c>
      <c r="G149" s="8" t="s">
        <v>94</v>
      </c>
      <c r="H149" s="8"/>
      <c r="I149" s="10" t="s">
        <v>107</v>
      </c>
      <c r="J149" s="6" t="s">
        <v>83</v>
      </c>
      <c r="K149" s="11" t="s">
        <v>33</v>
      </c>
      <c r="L149" s="2" t="s">
        <v>87</v>
      </c>
      <c r="M149" s="2" t="s">
        <v>17</v>
      </c>
      <c r="N149" s="10">
        <v>574.97</v>
      </c>
      <c r="O149" s="60">
        <f t="shared" si="18"/>
        <v>72350.00086961058</v>
      </c>
      <c r="P149" s="59">
        <v>41599080</v>
      </c>
      <c r="Q149" s="196" t="s">
        <v>263</v>
      </c>
      <c r="R149" s="446" t="s">
        <v>273</v>
      </c>
      <c r="S149" s="450">
        <f t="shared" si="10"/>
        <v>0</v>
      </c>
      <c r="T149" s="451">
        <f t="shared" si="11"/>
        <v>0</v>
      </c>
    </row>
    <row r="150" spans="1:22" x14ac:dyDescent="0.3">
      <c r="A150" s="218">
        <v>16</v>
      </c>
      <c r="B150" s="219" t="s">
        <v>13</v>
      </c>
      <c r="C150" s="134" t="s">
        <v>148</v>
      </c>
      <c r="D150" s="134" t="s">
        <v>147</v>
      </c>
      <c r="E150" s="134" t="s">
        <v>102</v>
      </c>
      <c r="F150" s="199" t="s">
        <v>168</v>
      </c>
      <c r="G150" s="134" t="s">
        <v>94</v>
      </c>
      <c r="H150" s="134"/>
      <c r="I150" s="204" t="s">
        <v>107</v>
      </c>
      <c r="J150" s="204" t="s">
        <v>83</v>
      </c>
      <c r="K150" s="209" t="s">
        <v>224</v>
      </c>
      <c r="L150" s="134" t="s">
        <v>86</v>
      </c>
      <c r="M150" s="202" t="s">
        <v>109</v>
      </c>
      <c r="N150" s="204">
        <v>46.51</v>
      </c>
      <c r="O150" s="210">
        <f t="shared" si="18"/>
        <v>79600</v>
      </c>
      <c r="P150" s="211">
        <v>3702196</v>
      </c>
      <c r="Q150" s="236" t="s">
        <v>213</v>
      </c>
      <c r="R150" s="444">
        <v>0</v>
      </c>
      <c r="S150" s="450">
        <f t="shared" si="10"/>
        <v>46.51</v>
      </c>
      <c r="T150" s="451">
        <f t="shared" si="11"/>
        <v>3702196</v>
      </c>
    </row>
    <row r="151" spans="1:22" x14ac:dyDescent="0.3">
      <c r="A151" s="218">
        <v>17</v>
      </c>
      <c r="B151" s="219" t="s">
        <v>13</v>
      </c>
      <c r="C151" s="134" t="s">
        <v>148</v>
      </c>
      <c r="D151" s="134" t="s">
        <v>147</v>
      </c>
      <c r="E151" s="134" t="s">
        <v>102</v>
      </c>
      <c r="F151" s="199" t="s">
        <v>168</v>
      </c>
      <c r="G151" s="134" t="s">
        <v>94</v>
      </c>
      <c r="H151" s="134"/>
      <c r="I151" s="204" t="s">
        <v>107</v>
      </c>
      <c r="J151" s="204" t="s">
        <v>83</v>
      </c>
      <c r="K151" s="209" t="s">
        <v>27</v>
      </c>
      <c r="L151" s="134" t="s">
        <v>86</v>
      </c>
      <c r="M151" s="202" t="s">
        <v>109</v>
      </c>
      <c r="N151" s="204">
        <v>57.95</v>
      </c>
      <c r="O151" s="210">
        <f t="shared" si="18"/>
        <v>71800</v>
      </c>
      <c r="P151" s="211">
        <v>4160810</v>
      </c>
      <c r="Q151" s="236" t="s">
        <v>213</v>
      </c>
      <c r="R151" s="444">
        <v>0</v>
      </c>
      <c r="S151" s="450">
        <f t="shared" si="10"/>
        <v>57.95</v>
      </c>
      <c r="T151" s="451">
        <f t="shared" si="11"/>
        <v>4160810</v>
      </c>
    </row>
    <row r="152" spans="1:22" x14ac:dyDescent="0.3">
      <c r="A152" s="218">
        <v>18</v>
      </c>
      <c r="B152" s="219" t="s">
        <v>13</v>
      </c>
      <c r="C152" s="134" t="s">
        <v>148</v>
      </c>
      <c r="D152" s="134" t="s">
        <v>147</v>
      </c>
      <c r="E152" s="134" t="s">
        <v>102</v>
      </c>
      <c r="F152" s="199" t="s">
        <v>168</v>
      </c>
      <c r="G152" s="134" t="s">
        <v>94</v>
      </c>
      <c r="H152" s="134"/>
      <c r="I152" s="204" t="s">
        <v>107</v>
      </c>
      <c r="J152" s="204" t="s">
        <v>83</v>
      </c>
      <c r="K152" s="209" t="s">
        <v>28</v>
      </c>
      <c r="L152" s="134" t="s">
        <v>86</v>
      </c>
      <c r="M152" s="202" t="s">
        <v>109</v>
      </c>
      <c r="N152" s="204">
        <v>79.040000000000006</v>
      </c>
      <c r="O152" s="210">
        <f t="shared" si="18"/>
        <v>63199.999999999993</v>
      </c>
      <c r="P152" s="211">
        <v>4995328</v>
      </c>
      <c r="Q152" s="236" t="s">
        <v>213</v>
      </c>
      <c r="R152" s="444">
        <v>0</v>
      </c>
      <c r="S152" s="450">
        <f t="shared" si="10"/>
        <v>79.040000000000006</v>
      </c>
      <c r="T152" s="451">
        <f t="shared" si="11"/>
        <v>4995328</v>
      </c>
    </row>
    <row r="153" spans="1:22" x14ac:dyDescent="0.3">
      <c r="A153" s="158">
        <v>19</v>
      </c>
      <c r="B153" s="43" t="s">
        <v>13</v>
      </c>
      <c r="C153" s="2" t="s">
        <v>148</v>
      </c>
      <c r="D153" s="2" t="s">
        <v>147</v>
      </c>
      <c r="E153" s="8" t="s">
        <v>102</v>
      </c>
      <c r="F153" s="23" t="s">
        <v>168</v>
      </c>
      <c r="G153" s="8" t="s">
        <v>94</v>
      </c>
      <c r="H153" s="8"/>
      <c r="I153" s="10" t="s">
        <v>107</v>
      </c>
      <c r="J153" s="6" t="s">
        <v>83</v>
      </c>
      <c r="K153" s="11" t="s">
        <v>29</v>
      </c>
      <c r="L153" s="2" t="s">
        <v>86</v>
      </c>
      <c r="M153" s="31" t="s">
        <v>109</v>
      </c>
      <c r="N153" s="10">
        <v>49.5</v>
      </c>
      <c r="O153" s="60">
        <f t="shared" si="18"/>
        <v>95505.454545454544</v>
      </c>
      <c r="P153" s="59">
        <v>4727520</v>
      </c>
      <c r="Q153" s="196" t="s">
        <v>263</v>
      </c>
      <c r="R153" s="446" t="s">
        <v>274</v>
      </c>
      <c r="S153" s="450">
        <f t="shared" si="10"/>
        <v>0</v>
      </c>
      <c r="T153" s="451">
        <f t="shared" si="11"/>
        <v>0</v>
      </c>
    </row>
    <row r="154" spans="1:22" x14ac:dyDescent="0.3">
      <c r="A154" s="218">
        <v>20</v>
      </c>
      <c r="B154" s="219" t="s">
        <v>13</v>
      </c>
      <c r="C154" s="134" t="s">
        <v>148</v>
      </c>
      <c r="D154" s="134" t="s">
        <v>147</v>
      </c>
      <c r="E154" s="134" t="s">
        <v>102</v>
      </c>
      <c r="F154" s="199" t="s">
        <v>168</v>
      </c>
      <c r="G154" s="134" t="s">
        <v>94</v>
      </c>
      <c r="H154" s="134"/>
      <c r="I154" s="204" t="s">
        <v>107</v>
      </c>
      <c r="J154" s="204" t="s">
        <v>83</v>
      </c>
      <c r="K154" s="209" t="s">
        <v>37</v>
      </c>
      <c r="L154" s="134" t="s">
        <v>86</v>
      </c>
      <c r="M154" s="202" t="s">
        <v>109</v>
      </c>
      <c r="N154" s="204">
        <v>58</v>
      </c>
      <c r="O154" s="210">
        <f t="shared" si="18"/>
        <v>65000</v>
      </c>
      <c r="P154" s="211">
        <v>3770000</v>
      </c>
      <c r="Q154" s="236" t="s">
        <v>213</v>
      </c>
      <c r="R154" s="444">
        <v>0</v>
      </c>
      <c r="S154" s="450">
        <f t="shared" si="10"/>
        <v>58</v>
      </c>
      <c r="T154" s="451">
        <f t="shared" si="11"/>
        <v>3770000</v>
      </c>
    </row>
    <row r="155" spans="1:22" x14ac:dyDescent="0.3">
      <c r="A155" s="218">
        <v>21</v>
      </c>
      <c r="B155" s="219" t="s">
        <v>13</v>
      </c>
      <c r="C155" s="134" t="s">
        <v>148</v>
      </c>
      <c r="D155" s="134" t="s">
        <v>147</v>
      </c>
      <c r="E155" s="134" t="s">
        <v>102</v>
      </c>
      <c r="F155" s="199" t="s">
        <v>168</v>
      </c>
      <c r="G155" s="134" t="s">
        <v>94</v>
      </c>
      <c r="H155" s="134"/>
      <c r="I155" s="204" t="s">
        <v>107</v>
      </c>
      <c r="J155" s="204" t="s">
        <v>83</v>
      </c>
      <c r="K155" s="209" t="s">
        <v>30</v>
      </c>
      <c r="L155" s="134" t="s">
        <v>86</v>
      </c>
      <c r="M155" s="202" t="s">
        <v>109</v>
      </c>
      <c r="N155" s="204">
        <v>80.150000000000006</v>
      </c>
      <c r="O155" s="210">
        <f t="shared" si="18"/>
        <v>54799.999999999993</v>
      </c>
      <c r="P155" s="211">
        <v>4392220</v>
      </c>
      <c r="Q155" s="236" t="s">
        <v>213</v>
      </c>
      <c r="R155" s="444">
        <v>0</v>
      </c>
      <c r="S155" s="450">
        <f t="shared" si="10"/>
        <v>80.150000000000006</v>
      </c>
      <c r="T155" s="451">
        <f t="shared" si="11"/>
        <v>4392220</v>
      </c>
    </row>
    <row r="156" spans="1:22" x14ac:dyDescent="0.3">
      <c r="A156" s="218">
        <v>22</v>
      </c>
      <c r="B156" s="219" t="s">
        <v>13</v>
      </c>
      <c r="C156" s="134" t="s">
        <v>148</v>
      </c>
      <c r="D156" s="134" t="s">
        <v>147</v>
      </c>
      <c r="E156" s="134" t="s">
        <v>102</v>
      </c>
      <c r="F156" s="199" t="s">
        <v>168</v>
      </c>
      <c r="G156" s="134" t="s">
        <v>94</v>
      </c>
      <c r="H156" s="134"/>
      <c r="I156" s="204" t="s">
        <v>107</v>
      </c>
      <c r="J156" s="204" t="s">
        <v>83</v>
      </c>
      <c r="K156" s="209" t="s">
        <v>40</v>
      </c>
      <c r="L156" s="134" t="s">
        <v>86</v>
      </c>
      <c r="M156" s="202" t="s">
        <v>109</v>
      </c>
      <c r="N156" s="204">
        <v>62.79</v>
      </c>
      <c r="O156" s="210">
        <f t="shared" si="18"/>
        <v>48800</v>
      </c>
      <c r="P156" s="211">
        <v>3064152</v>
      </c>
      <c r="Q156" s="236" t="s">
        <v>213</v>
      </c>
      <c r="R156" s="444">
        <v>0</v>
      </c>
      <c r="S156" s="450">
        <f t="shared" si="10"/>
        <v>62.79</v>
      </c>
      <c r="T156" s="451">
        <f t="shared" si="11"/>
        <v>3064152</v>
      </c>
    </row>
    <row r="157" spans="1:22" x14ac:dyDescent="0.3">
      <c r="A157" s="218">
        <v>23</v>
      </c>
      <c r="B157" s="219" t="s">
        <v>13</v>
      </c>
      <c r="C157" s="134" t="s">
        <v>148</v>
      </c>
      <c r="D157" s="134" t="s">
        <v>147</v>
      </c>
      <c r="E157" s="134" t="s">
        <v>102</v>
      </c>
      <c r="F157" s="199" t="s">
        <v>168</v>
      </c>
      <c r="G157" s="134" t="s">
        <v>94</v>
      </c>
      <c r="H157" s="134"/>
      <c r="I157" s="204" t="s">
        <v>107</v>
      </c>
      <c r="J157" s="204" t="s">
        <v>83</v>
      </c>
      <c r="K157" s="209" t="s">
        <v>39</v>
      </c>
      <c r="L157" s="134" t="s">
        <v>86</v>
      </c>
      <c r="M157" s="202" t="s">
        <v>109</v>
      </c>
      <c r="N157" s="204">
        <v>31.72</v>
      </c>
      <c r="O157" s="210">
        <f t="shared" si="18"/>
        <v>53400</v>
      </c>
      <c r="P157" s="211">
        <v>1693848</v>
      </c>
      <c r="Q157" s="236" t="s">
        <v>213</v>
      </c>
      <c r="R157" s="444">
        <v>0</v>
      </c>
      <c r="S157" s="450">
        <f t="shared" si="10"/>
        <v>31.72</v>
      </c>
      <c r="T157" s="451">
        <f t="shared" si="11"/>
        <v>1693848</v>
      </c>
    </row>
    <row r="158" spans="1:22" x14ac:dyDescent="0.3">
      <c r="A158" s="158">
        <v>24</v>
      </c>
      <c r="B158" s="43" t="s">
        <v>13</v>
      </c>
      <c r="C158" s="8" t="s">
        <v>225</v>
      </c>
      <c r="D158" s="8" t="s">
        <v>226</v>
      </c>
      <c r="E158" s="8" t="s">
        <v>102</v>
      </c>
      <c r="F158" s="23" t="s">
        <v>168</v>
      </c>
      <c r="G158" s="8" t="s">
        <v>94</v>
      </c>
      <c r="H158" s="8"/>
      <c r="I158" s="7" t="s">
        <v>107</v>
      </c>
      <c r="J158" s="6" t="s">
        <v>83</v>
      </c>
      <c r="K158" s="11" t="s">
        <v>41</v>
      </c>
      <c r="L158" s="61" t="s">
        <v>86</v>
      </c>
      <c r="M158" s="31" t="s">
        <v>109</v>
      </c>
      <c r="N158" s="39">
        <v>62.79</v>
      </c>
      <c r="O158" s="32">
        <f t="shared" si="18"/>
        <v>79600</v>
      </c>
      <c r="P158" s="9">
        <v>4998084</v>
      </c>
      <c r="Q158" s="212" t="s">
        <v>214</v>
      </c>
      <c r="R158" s="441">
        <v>0</v>
      </c>
      <c r="S158" s="450">
        <f t="shared" si="10"/>
        <v>0</v>
      </c>
      <c r="T158" s="451">
        <f t="shared" si="11"/>
        <v>0</v>
      </c>
    </row>
    <row r="159" spans="1:22" x14ac:dyDescent="0.3">
      <c r="A159" s="157">
        <v>25</v>
      </c>
      <c r="B159" s="45" t="s">
        <v>13</v>
      </c>
      <c r="C159" s="61" t="s">
        <v>14</v>
      </c>
      <c r="D159" s="61" t="s">
        <v>149</v>
      </c>
      <c r="E159" s="47" t="s">
        <v>102</v>
      </c>
      <c r="F159" s="23" t="s">
        <v>168</v>
      </c>
      <c r="G159" s="47" t="s">
        <v>94</v>
      </c>
      <c r="H159" s="47"/>
      <c r="I159" s="83" t="s">
        <v>62</v>
      </c>
      <c r="J159" s="6" t="s">
        <v>83</v>
      </c>
      <c r="K159" s="11"/>
      <c r="L159" s="61" t="s">
        <v>86</v>
      </c>
      <c r="M159" s="31" t="s">
        <v>109</v>
      </c>
      <c r="N159" s="39">
        <v>70.400000000000006</v>
      </c>
      <c r="O159" s="32">
        <f t="shared" ref="O159" si="19">P159/N159</f>
        <v>56249.999999999993</v>
      </c>
      <c r="P159" s="9">
        <v>3960000</v>
      </c>
      <c r="Q159" s="196" t="s">
        <v>263</v>
      </c>
      <c r="R159" s="441">
        <v>0</v>
      </c>
      <c r="S159" s="450">
        <f t="shared" si="10"/>
        <v>0</v>
      </c>
      <c r="T159" s="451">
        <f t="shared" si="11"/>
        <v>0</v>
      </c>
      <c r="U159">
        <f>SUM(S135:S159)</f>
        <v>1014.55</v>
      </c>
      <c r="V159">
        <f>SUM(T135:T159)</f>
        <v>66710604</v>
      </c>
    </row>
    <row r="160" spans="1:22" x14ac:dyDescent="0.3">
      <c r="A160" s="72" t="s">
        <v>15</v>
      </c>
      <c r="B160" s="66"/>
      <c r="C160" s="67"/>
      <c r="D160" s="67"/>
      <c r="E160" s="67"/>
      <c r="F160" s="67"/>
      <c r="G160" s="67"/>
      <c r="H160" s="67"/>
      <c r="I160" s="68"/>
      <c r="J160" s="68"/>
      <c r="K160" s="69"/>
      <c r="L160" s="67"/>
      <c r="M160" s="69"/>
      <c r="N160" s="68"/>
      <c r="O160" s="70"/>
      <c r="P160" s="71"/>
      <c r="Q160" s="51"/>
      <c r="R160" s="238"/>
      <c r="S160" s="450">
        <f t="shared" si="10"/>
        <v>0</v>
      </c>
      <c r="T160" s="451">
        <f t="shared" si="11"/>
        <v>0</v>
      </c>
    </row>
    <row r="161" spans="1:20" x14ac:dyDescent="0.3">
      <c r="A161" s="159">
        <v>1</v>
      </c>
      <c r="B161" s="62" t="s">
        <v>15</v>
      </c>
      <c r="C161" s="63" t="s">
        <v>150</v>
      </c>
      <c r="D161" s="63" t="s">
        <v>152</v>
      </c>
      <c r="E161" s="47" t="s">
        <v>102</v>
      </c>
      <c r="F161" s="23" t="s">
        <v>168</v>
      </c>
      <c r="G161" s="47" t="s">
        <v>94</v>
      </c>
      <c r="H161" s="63"/>
      <c r="I161" s="65" t="s">
        <v>151</v>
      </c>
      <c r="J161" s="78" t="s">
        <v>82</v>
      </c>
      <c r="K161" s="4" t="s">
        <v>43</v>
      </c>
      <c r="L161" s="2" t="s">
        <v>86</v>
      </c>
      <c r="M161" s="40" t="s">
        <v>17</v>
      </c>
      <c r="N161" s="3">
        <v>48.19</v>
      </c>
      <c r="O161" s="133">
        <f t="shared" ref="O161:O173" si="20">P161/N161</f>
        <v>70000</v>
      </c>
      <c r="P161" s="5">
        <v>3373300</v>
      </c>
      <c r="Q161" s="245" t="s">
        <v>227</v>
      </c>
      <c r="R161" s="447">
        <v>0</v>
      </c>
      <c r="S161" s="450">
        <f t="shared" si="10"/>
        <v>0</v>
      </c>
      <c r="T161" s="451">
        <f t="shared" si="11"/>
        <v>0</v>
      </c>
    </row>
    <row r="162" spans="1:20" x14ac:dyDescent="0.3">
      <c r="A162" s="158">
        <v>2</v>
      </c>
      <c r="B162" s="62" t="s">
        <v>15</v>
      </c>
      <c r="C162" s="63" t="s">
        <v>150</v>
      </c>
      <c r="D162" s="63" t="s">
        <v>152</v>
      </c>
      <c r="E162" s="47" t="s">
        <v>102</v>
      </c>
      <c r="F162" s="23" t="s">
        <v>168</v>
      </c>
      <c r="G162" s="47" t="s">
        <v>94</v>
      </c>
      <c r="H162" s="8"/>
      <c r="I162" s="65" t="s">
        <v>151</v>
      </c>
      <c r="J162" s="78" t="s">
        <v>82</v>
      </c>
      <c r="K162" s="4" t="s">
        <v>44</v>
      </c>
      <c r="L162" s="2" t="s">
        <v>86</v>
      </c>
      <c r="M162" s="40" t="s">
        <v>17</v>
      </c>
      <c r="N162" s="3">
        <v>51.02</v>
      </c>
      <c r="O162" s="133">
        <f t="shared" si="20"/>
        <v>70000</v>
      </c>
      <c r="P162" s="5">
        <v>3571400</v>
      </c>
      <c r="Q162" s="245" t="s">
        <v>227</v>
      </c>
      <c r="R162" s="447">
        <v>0</v>
      </c>
      <c r="S162" s="450">
        <f t="shared" ref="S162:S225" si="21">IF(Q162="продано",N162,0)</f>
        <v>0</v>
      </c>
      <c r="T162" s="451">
        <f t="shared" ref="T162:T225" si="22">IF(Q162="продано",P162,0)</f>
        <v>0</v>
      </c>
    </row>
    <row r="163" spans="1:20" x14ac:dyDescent="0.3">
      <c r="A163" s="158">
        <v>3</v>
      </c>
      <c r="B163" s="62" t="s">
        <v>15</v>
      </c>
      <c r="C163" s="63" t="s">
        <v>150</v>
      </c>
      <c r="D163" s="63" t="s">
        <v>152</v>
      </c>
      <c r="E163" s="47" t="s">
        <v>102</v>
      </c>
      <c r="F163" s="23" t="s">
        <v>168</v>
      </c>
      <c r="G163" s="47" t="s">
        <v>94</v>
      </c>
      <c r="H163" s="8"/>
      <c r="I163" s="65" t="s">
        <v>151</v>
      </c>
      <c r="J163" s="78" t="s">
        <v>82</v>
      </c>
      <c r="K163" s="4" t="s">
        <v>45</v>
      </c>
      <c r="L163" s="2" t="s">
        <v>86</v>
      </c>
      <c r="M163" s="40" t="s">
        <v>17</v>
      </c>
      <c r="N163" s="3">
        <v>53.84</v>
      </c>
      <c r="O163" s="133">
        <f t="shared" si="20"/>
        <v>70000</v>
      </c>
      <c r="P163" s="5">
        <v>3768800</v>
      </c>
      <c r="Q163" s="245" t="s">
        <v>227</v>
      </c>
      <c r="R163" s="447">
        <v>0</v>
      </c>
      <c r="S163" s="450">
        <f t="shared" si="21"/>
        <v>0</v>
      </c>
      <c r="T163" s="451">
        <f t="shared" si="22"/>
        <v>0</v>
      </c>
    </row>
    <row r="164" spans="1:20" x14ac:dyDescent="0.3">
      <c r="A164" s="159">
        <v>4</v>
      </c>
      <c r="B164" s="62" t="s">
        <v>15</v>
      </c>
      <c r="C164" s="63" t="s">
        <v>150</v>
      </c>
      <c r="D164" s="63" t="s">
        <v>152</v>
      </c>
      <c r="E164" s="47" t="s">
        <v>102</v>
      </c>
      <c r="F164" s="23" t="s">
        <v>168</v>
      </c>
      <c r="G164" s="47" t="s">
        <v>94</v>
      </c>
      <c r="H164" s="8"/>
      <c r="I164" s="65" t="s">
        <v>151</v>
      </c>
      <c r="J164" s="78" t="s">
        <v>82</v>
      </c>
      <c r="K164" s="4" t="s">
        <v>47</v>
      </c>
      <c r="L164" s="2" t="s">
        <v>86</v>
      </c>
      <c r="M164" s="40" t="s">
        <v>17</v>
      </c>
      <c r="N164" s="3">
        <v>56.32</v>
      </c>
      <c r="O164" s="133">
        <f t="shared" si="20"/>
        <v>70000</v>
      </c>
      <c r="P164" s="5">
        <v>3942400</v>
      </c>
      <c r="Q164" s="245" t="s">
        <v>227</v>
      </c>
      <c r="R164" s="447">
        <v>0</v>
      </c>
      <c r="S164" s="450">
        <f t="shared" si="21"/>
        <v>0</v>
      </c>
      <c r="T164" s="451">
        <f t="shared" si="22"/>
        <v>0</v>
      </c>
    </row>
    <row r="165" spans="1:20" x14ac:dyDescent="0.3">
      <c r="A165" s="158">
        <v>5</v>
      </c>
      <c r="B165" s="62" t="s">
        <v>15</v>
      </c>
      <c r="C165" s="63" t="s">
        <v>150</v>
      </c>
      <c r="D165" s="63" t="s">
        <v>152</v>
      </c>
      <c r="E165" s="47" t="s">
        <v>102</v>
      </c>
      <c r="F165" s="23" t="s">
        <v>168</v>
      </c>
      <c r="G165" s="47" t="s">
        <v>94</v>
      </c>
      <c r="H165" s="8"/>
      <c r="I165" s="65" t="s">
        <v>151</v>
      </c>
      <c r="J165" s="78" t="s">
        <v>82</v>
      </c>
      <c r="K165" s="4" t="s">
        <v>48</v>
      </c>
      <c r="L165" s="2" t="s">
        <v>86</v>
      </c>
      <c r="M165" s="40" t="s">
        <v>17</v>
      </c>
      <c r="N165" s="3">
        <v>60.05</v>
      </c>
      <c r="O165" s="133">
        <f t="shared" si="20"/>
        <v>70000</v>
      </c>
      <c r="P165" s="5">
        <v>4203500</v>
      </c>
      <c r="Q165" s="245" t="s">
        <v>227</v>
      </c>
      <c r="R165" s="447">
        <v>0</v>
      </c>
      <c r="S165" s="450">
        <f t="shared" si="21"/>
        <v>0</v>
      </c>
      <c r="T165" s="451">
        <f t="shared" si="22"/>
        <v>0</v>
      </c>
    </row>
    <row r="166" spans="1:20" x14ac:dyDescent="0.3">
      <c r="A166" s="158">
        <v>6</v>
      </c>
      <c r="B166" s="62" t="s">
        <v>15</v>
      </c>
      <c r="C166" s="63" t="s">
        <v>150</v>
      </c>
      <c r="D166" s="63" t="s">
        <v>152</v>
      </c>
      <c r="E166" s="47" t="s">
        <v>102</v>
      </c>
      <c r="F166" s="23" t="s">
        <v>168</v>
      </c>
      <c r="G166" s="47" t="s">
        <v>94</v>
      </c>
      <c r="H166" s="8"/>
      <c r="I166" s="65" t="s">
        <v>151</v>
      </c>
      <c r="J166" s="78" t="s">
        <v>82</v>
      </c>
      <c r="K166" s="4" t="s">
        <v>49</v>
      </c>
      <c r="L166" s="2" t="s">
        <v>86</v>
      </c>
      <c r="M166" s="40" t="s">
        <v>17</v>
      </c>
      <c r="N166" s="3">
        <v>61.94</v>
      </c>
      <c r="O166" s="133">
        <f t="shared" si="20"/>
        <v>70000</v>
      </c>
      <c r="P166" s="5">
        <v>4335800</v>
      </c>
      <c r="Q166" s="245" t="s">
        <v>227</v>
      </c>
      <c r="R166" s="447">
        <v>0</v>
      </c>
      <c r="S166" s="450">
        <f t="shared" si="21"/>
        <v>0</v>
      </c>
      <c r="T166" s="451">
        <f t="shared" si="22"/>
        <v>0</v>
      </c>
    </row>
    <row r="167" spans="1:20" x14ac:dyDescent="0.3">
      <c r="A167" s="159">
        <v>7</v>
      </c>
      <c r="B167" s="62" t="s">
        <v>15</v>
      </c>
      <c r="C167" s="63" t="s">
        <v>150</v>
      </c>
      <c r="D167" s="63" t="s">
        <v>152</v>
      </c>
      <c r="E167" s="47" t="s">
        <v>102</v>
      </c>
      <c r="F167" s="23" t="s">
        <v>168</v>
      </c>
      <c r="G167" s="47" t="s">
        <v>94</v>
      </c>
      <c r="H167" s="8"/>
      <c r="I167" s="65" t="s">
        <v>151</v>
      </c>
      <c r="J167" s="22" t="s">
        <v>84</v>
      </c>
      <c r="K167" s="4" t="s">
        <v>50</v>
      </c>
      <c r="L167" s="2" t="s">
        <v>86</v>
      </c>
      <c r="M167" s="40" t="s">
        <v>17</v>
      </c>
      <c r="N167" s="3">
        <v>84.18</v>
      </c>
      <c r="O167" s="133">
        <f t="shared" si="20"/>
        <v>59999.999999999993</v>
      </c>
      <c r="P167" s="5">
        <v>5050800</v>
      </c>
      <c r="Q167" s="245" t="s">
        <v>227</v>
      </c>
      <c r="R167" s="447">
        <v>0</v>
      </c>
      <c r="S167" s="450">
        <f t="shared" si="21"/>
        <v>0</v>
      </c>
      <c r="T167" s="451">
        <f t="shared" si="22"/>
        <v>0</v>
      </c>
    </row>
    <row r="168" spans="1:20" x14ac:dyDescent="0.3">
      <c r="A168" s="158">
        <v>8</v>
      </c>
      <c r="B168" s="62" t="s">
        <v>15</v>
      </c>
      <c r="C168" s="63" t="s">
        <v>150</v>
      </c>
      <c r="D168" s="63" t="s">
        <v>152</v>
      </c>
      <c r="E168" s="47" t="s">
        <v>102</v>
      </c>
      <c r="F168" s="23" t="s">
        <v>168</v>
      </c>
      <c r="G168" s="47" t="s">
        <v>94</v>
      </c>
      <c r="H168" s="8"/>
      <c r="I168" s="65" t="s">
        <v>151</v>
      </c>
      <c r="J168" s="22" t="s">
        <v>84</v>
      </c>
      <c r="K168" s="4" t="s">
        <v>46</v>
      </c>
      <c r="L168" s="2" t="s">
        <v>86</v>
      </c>
      <c r="M168" s="40" t="s">
        <v>17</v>
      </c>
      <c r="N168" s="3">
        <v>79.08</v>
      </c>
      <c r="O168" s="133">
        <f t="shared" si="20"/>
        <v>65000</v>
      </c>
      <c r="P168" s="5">
        <v>5140200</v>
      </c>
      <c r="Q168" s="245" t="s">
        <v>227</v>
      </c>
      <c r="R168" s="447">
        <v>0</v>
      </c>
      <c r="S168" s="450">
        <f t="shared" si="21"/>
        <v>0</v>
      </c>
      <c r="T168" s="451">
        <f t="shared" si="22"/>
        <v>0</v>
      </c>
    </row>
    <row r="169" spans="1:20" x14ac:dyDescent="0.3">
      <c r="A169" s="158">
        <v>9</v>
      </c>
      <c r="B169" s="62" t="s">
        <v>15</v>
      </c>
      <c r="C169" s="63" t="s">
        <v>150</v>
      </c>
      <c r="D169" s="63" t="s">
        <v>152</v>
      </c>
      <c r="E169" s="47" t="s">
        <v>102</v>
      </c>
      <c r="F169" s="23" t="s">
        <v>168</v>
      </c>
      <c r="G169" s="47" t="s">
        <v>94</v>
      </c>
      <c r="H169" s="8"/>
      <c r="I169" s="65" t="s">
        <v>151</v>
      </c>
      <c r="J169" s="22" t="s">
        <v>84</v>
      </c>
      <c r="K169" s="4" t="s">
        <v>51</v>
      </c>
      <c r="L169" s="61" t="s">
        <v>86</v>
      </c>
      <c r="M169" s="40" t="s">
        <v>17</v>
      </c>
      <c r="N169" s="3">
        <v>79.62</v>
      </c>
      <c r="O169" s="133">
        <f t="shared" si="20"/>
        <v>64999.999999999993</v>
      </c>
      <c r="P169" s="5">
        <v>5175300</v>
      </c>
      <c r="Q169" s="245" t="s">
        <v>227</v>
      </c>
      <c r="R169" s="447">
        <v>0</v>
      </c>
      <c r="S169" s="450">
        <f t="shared" si="21"/>
        <v>0</v>
      </c>
      <c r="T169" s="451">
        <f t="shared" si="22"/>
        <v>0</v>
      </c>
    </row>
    <row r="170" spans="1:20" x14ac:dyDescent="0.3">
      <c r="A170" s="159">
        <v>10</v>
      </c>
      <c r="B170" s="62" t="s">
        <v>15</v>
      </c>
      <c r="C170" s="63" t="s">
        <v>150</v>
      </c>
      <c r="D170" s="63" t="s">
        <v>152</v>
      </c>
      <c r="E170" s="47" t="s">
        <v>102</v>
      </c>
      <c r="F170" s="23" t="s">
        <v>168</v>
      </c>
      <c r="G170" s="47" t="s">
        <v>94</v>
      </c>
      <c r="H170" s="8"/>
      <c r="I170" s="65" t="s">
        <v>151</v>
      </c>
      <c r="J170" s="22" t="s">
        <v>84</v>
      </c>
      <c r="K170" s="4" t="s">
        <v>52</v>
      </c>
      <c r="L170" s="61" t="s">
        <v>86</v>
      </c>
      <c r="M170" s="40" t="s">
        <v>17</v>
      </c>
      <c r="N170" s="3">
        <v>84.83</v>
      </c>
      <c r="O170" s="133">
        <f t="shared" si="20"/>
        <v>65000.589414122362</v>
      </c>
      <c r="P170" s="5">
        <v>5514000</v>
      </c>
      <c r="Q170" s="245" t="s">
        <v>227</v>
      </c>
      <c r="R170" s="447">
        <v>0</v>
      </c>
      <c r="S170" s="450">
        <f t="shared" si="21"/>
        <v>0</v>
      </c>
      <c r="T170" s="451">
        <f t="shared" si="22"/>
        <v>0</v>
      </c>
    </row>
    <row r="171" spans="1:20" x14ac:dyDescent="0.3">
      <c r="A171" s="158">
        <v>11</v>
      </c>
      <c r="B171" s="62" t="s">
        <v>15</v>
      </c>
      <c r="C171" s="63" t="s">
        <v>150</v>
      </c>
      <c r="D171" s="63" t="s">
        <v>152</v>
      </c>
      <c r="E171" s="47" t="s">
        <v>102</v>
      </c>
      <c r="F171" s="23" t="s">
        <v>168</v>
      </c>
      <c r="G171" s="47" t="s">
        <v>94</v>
      </c>
      <c r="H171" s="8"/>
      <c r="I171" s="65" t="s">
        <v>151</v>
      </c>
      <c r="J171" s="22" t="s">
        <v>84</v>
      </c>
      <c r="K171" s="4" t="s">
        <v>53</v>
      </c>
      <c r="L171" s="61" t="s">
        <v>86</v>
      </c>
      <c r="M171" s="40" t="s">
        <v>17</v>
      </c>
      <c r="N171" s="3">
        <v>85.28</v>
      </c>
      <c r="O171" s="133">
        <f t="shared" si="20"/>
        <v>65000</v>
      </c>
      <c r="P171" s="5">
        <v>5543200</v>
      </c>
      <c r="Q171" s="245" t="s">
        <v>227</v>
      </c>
      <c r="R171" s="447">
        <v>0</v>
      </c>
      <c r="S171" s="450">
        <f t="shared" si="21"/>
        <v>0</v>
      </c>
      <c r="T171" s="451">
        <f t="shared" si="22"/>
        <v>0</v>
      </c>
    </row>
    <row r="172" spans="1:20" x14ac:dyDescent="0.3">
      <c r="A172" s="158">
        <v>12</v>
      </c>
      <c r="B172" s="62" t="s">
        <v>15</v>
      </c>
      <c r="C172" s="63" t="s">
        <v>150</v>
      </c>
      <c r="D172" s="63" t="s">
        <v>152</v>
      </c>
      <c r="E172" s="47" t="s">
        <v>102</v>
      </c>
      <c r="F172" s="23" t="s">
        <v>168</v>
      </c>
      <c r="G172" s="47" t="s">
        <v>94</v>
      </c>
      <c r="H172" s="8"/>
      <c r="I172" s="65" t="s">
        <v>151</v>
      </c>
      <c r="J172" s="22" t="s">
        <v>84</v>
      </c>
      <c r="K172" s="4" t="s">
        <v>54</v>
      </c>
      <c r="L172" s="61" t="s">
        <v>86</v>
      </c>
      <c r="M172" s="40" t="s">
        <v>17</v>
      </c>
      <c r="N172" s="3">
        <v>91.5</v>
      </c>
      <c r="O172" s="133">
        <f t="shared" si="20"/>
        <v>65000</v>
      </c>
      <c r="P172" s="5">
        <v>5947500</v>
      </c>
      <c r="Q172" s="245" t="s">
        <v>227</v>
      </c>
      <c r="R172" s="447">
        <v>0</v>
      </c>
      <c r="S172" s="450">
        <f t="shared" si="21"/>
        <v>0</v>
      </c>
      <c r="T172" s="451">
        <f t="shared" si="22"/>
        <v>0</v>
      </c>
    </row>
    <row r="173" spans="1:20" x14ac:dyDescent="0.3">
      <c r="A173" s="160">
        <v>13</v>
      </c>
      <c r="B173" s="73" t="s">
        <v>15</v>
      </c>
      <c r="C173" s="74" t="s">
        <v>150</v>
      </c>
      <c r="D173" s="74" t="s">
        <v>152</v>
      </c>
      <c r="E173" s="47" t="s">
        <v>102</v>
      </c>
      <c r="F173" s="23" t="s">
        <v>168</v>
      </c>
      <c r="G173" s="47" t="s">
        <v>94</v>
      </c>
      <c r="H173" s="47"/>
      <c r="I173" s="75" t="s">
        <v>151</v>
      </c>
      <c r="J173" s="22" t="s">
        <v>84</v>
      </c>
      <c r="K173" s="46" t="s">
        <v>55</v>
      </c>
      <c r="L173" s="61" t="s">
        <v>86</v>
      </c>
      <c r="M173" s="40" t="s">
        <v>17</v>
      </c>
      <c r="N173" s="3">
        <v>102.27</v>
      </c>
      <c r="O173" s="133">
        <f t="shared" si="20"/>
        <v>61999.608878458981</v>
      </c>
      <c r="P173" s="5">
        <v>6340700</v>
      </c>
      <c r="Q173" s="245" t="s">
        <v>227</v>
      </c>
      <c r="R173" s="447">
        <v>0</v>
      </c>
      <c r="S173" s="450">
        <f t="shared" si="21"/>
        <v>0</v>
      </c>
      <c r="T173" s="451">
        <f t="shared" si="22"/>
        <v>0</v>
      </c>
    </row>
    <row r="174" spans="1:20" x14ac:dyDescent="0.3">
      <c r="A174" s="58" t="s">
        <v>31</v>
      </c>
      <c r="B174" s="50"/>
      <c r="C174" s="51"/>
      <c r="D174" s="51"/>
      <c r="E174" s="51"/>
      <c r="F174" s="51"/>
      <c r="G174" s="51"/>
      <c r="H174" s="51"/>
      <c r="I174" s="52"/>
      <c r="J174" s="52"/>
      <c r="K174" s="53"/>
      <c r="L174" s="54"/>
      <c r="M174" s="53"/>
      <c r="N174" s="55"/>
      <c r="O174" s="56"/>
      <c r="P174" s="57"/>
      <c r="Q174" s="51"/>
      <c r="R174" s="238"/>
      <c r="S174" s="450">
        <f t="shared" si="21"/>
        <v>0</v>
      </c>
      <c r="T174" s="451">
        <f t="shared" si="22"/>
        <v>0</v>
      </c>
    </row>
    <row r="175" spans="1:20" x14ac:dyDescent="0.3">
      <c r="A175" s="42">
        <v>1</v>
      </c>
      <c r="B175" s="43" t="s">
        <v>31</v>
      </c>
      <c r="C175" s="8" t="s">
        <v>153</v>
      </c>
      <c r="D175" s="8" t="s">
        <v>154</v>
      </c>
      <c r="E175" s="47" t="s">
        <v>102</v>
      </c>
      <c r="F175" s="23" t="s">
        <v>168</v>
      </c>
      <c r="G175" s="47" t="s">
        <v>94</v>
      </c>
      <c r="H175" s="8"/>
      <c r="I175" s="7" t="s">
        <v>158</v>
      </c>
      <c r="J175" s="6" t="s">
        <v>83</v>
      </c>
      <c r="K175" s="76" t="s">
        <v>32</v>
      </c>
      <c r="L175" s="61" t="s">
        <v>86</v>
      </c>
      <c r="M175" s="40" t="s">
        <v>17</v>
      </c>
      <c r="N175" s="26">
        <v>929.23</v>
      </c>
      <c r="O175" s="132">
        <f>P175/N175</f>
        <v>80000</v>
      </c>
      <c r="P175" s="77">
        <v>74338400</v>
      </c>
      <c r="Q175" s="244" t="s">
        <v>266</v>
      </c>
      <c r="R175" s="448">
        <v>0</v>
      </c>
      <c r="S175" s="450">
        <f t="shared" si="21"/>
        <v>0</v>
      </c>
      <c r="T175" s="451">
        <f t="shared" si="22"/>
        <v>0</v>
      </c>
    </row>
    <row r="176" spans="1:20" x14ac:dyDescent="0.3">
      <c r="A176" s="42">
        <v>2</v>
      </c>
      <c r="B176" s="43" t="s">
        <v>31</v>
      </c>
      <c r="C176" s="8" t="s">
        <v>153</v>
      </c>
      <c r="D176" s="8" t="s">
        <v>154</v>
      </c>
      <c r="E176" s="47" t="s">
        <v>102</v>
      </c>
      <c r="F176" s="23" t="s">
        <v>168</v>
      </c>
      <c r="G176" s="47" t="s">
        <v>94</v>
      </c>
      <c r="H176" s="8"/>
      <c r="I176" s="7" t="s">
        <v>158</v>
      </c>
      <c r="J176" s="6" t="s">
        <v>83</v>
      </c>
      <c r="K176" s="76" t="s">
        <v>24</v>
      </c>
      <c r="L176" s="61" t="s">
        <v>86</v>
      </c>
      <c r="M176" s="40" t="s">
        <v>17</v>
      </c>
      <c r="N176" s="26">
        <v>87.92</v>
      </c>
      <c r="O176" s="132">
        <f t="shared" ref="O176:O184" si="23">P176/N176</f>
        <v>80000</v>
      </c>
      <c r="P176" s="77">
        <v>7033600</v>
      </c>
      <c r="Q176" s="244" t="s">
        <v>266</v>
      </c>
      <c r="R176" s="448">
        <v>0</v>
      </c>
      <c r="S176" s="450">
        <f t="shared" si="21"/>
        <v>0</v>
      </c>
      <c r="T176" s="451">
        <f t="shared" si="22"/>
        <v>0</v>
      </c>
    </row>
    <row r="177" spans="1:20" x14ac:dyDescent="0.3">
      <c r="A177" s="42">
        <v>3</v>
      </c>
      <c r="B177" s="43" t="s">
        <v>31</v>
      </c>
      <c r="C177" s="8" t="s">
        <v>153</v>
      </c>
      <c r="D177" s="8" t="s">
        <v>154</v>
      </c>
      <c r="E177" s="47" t="s">
        <v>102</v>
      </c>
      <c r="F177" s="23" t="s">
        <v>168</v>
      </c>
      <c r="G177" s="47" t="s">
        <v>94</v>
      </c>
      <c r="H177" s="8"/>
      <c r="I177" s="7" t="s">
        <v>158</v>
      </c>
      <c r="J177" s="6" t="s">
        <v>83</v>
      </c>
      <c r="K177" s="76" t="s">
        <v>25</v>
      </c>
      <c r="L177" s="61" t="s">
        <v>86</v>
      </c>
      <c r="M177" s="40" t="s">
        <v>17</v>
      </c>
      <c r="N177" s="26">
        <v>274.97000000000003</v>
      </c>
      <c r="O177" s="132">
        <f t="shared" si="23"/>
        <v>79500</v>
      </c>
      <c r="P177" s="77">
        <v>21860115.000000004</v>
      </c>
      <c r="Q177" s="244" t="s">
        <v>266</v>
      </c>
      <c r="R177" s="448">
        <v>0</v>
      </c>
      <c r="S177" s="450">
        <f t="shared" si="21"/>
        <v>0</v>
      </c>
      <c r="T177" s="451">
        <f t="shared" si="22"/>
        <v>0</v>
      </c>
    </row>
    <row r="178" spans="1:20" x14ac:dyDescent="0.3">
      <c r="A178" s="42">
        <v>4</v>
      </c>
      <c r="B178" s="43" t="s">
        <v>31</v>
      </c>
      <c r="C178" s="8" t="s">
        <v>153</v>
      </c>
      <c r="D178" s="8" t="s">
        <v>154</v>
      </c>
      <c r="E178" s="47" t="s">
        <v>102</v>
      </c>
      <c r="F178" s="23" t="s">
        <v>168</v>
      </c>
      <c r="G178" s="47" t="s">
        <v>94</v>
      </c>
      <c r="H178" s="8"/>
      <c r="I178" s="7" t="s">
        <v>158</v>
      </c>
      <c r="J178" s="22" t="s">
        <v>84</v>
      </c>
      <c r="K178" s="76" t="s">
        <v>26</v>
      </c>
      <c r="L178" s="61" t="s">
        <v>86</v>
      </c>
      <c r="M178" s="40" t="s">
        <v>17</v>
      </c>
      <c r="N178" s="26">
        <v>51.56</v>
      </c>
      <c r="O178" s="132">
        <f t="shared" si="23"/>
        <v>85000</v>
      </c>
      <c r="P178" s="77">
        <v>4382600</v>
      </c>
      <c r="Q178" s="244" t="s">
        <v>266</v>
      </c>
      <c r="R178" s="448">
        <v>0</v>
      </c>
      <c r="S178" s="450">
        <f t="shared" si="21"/>
        <v>0</v>
      </c>
      <c r="T178" s="451">
        <f t="shared" si="22"/>
        <v>0</v>
      </c>
    </row>
    <row r="179" spans="1:20" x14ac:dyDescent="0.3">
      <c r="A179" s="42">
        <v>5</v>
      </c>
      <c r="B179" s="43" t="s">
        <v>31</v>
      </c>
      <c r="C179" s="8" t="s">
        <v>153</v>
      </c>
      <c r="D179" s="8" t="s">
        <v>154</v>
      </c>
      <c r="E179" s="47" t="s">
        <v>102</v>
      </c>
      <c r="F179" s="23" t="s">
        <v>168</v>
      </c>
      <c r="G179" s="47" t="s">
        <v>94</v>
      </c>
      <c r="H179" s="8"/>
      <c r="I179" s="7" t="s">
        <v>158</v>
      </c>
      <c r="J179" s="6" t="s">
        <v>83</v>
      </c>
      <c r="K179" s="76" t="s">
        <v>33</v>
      </c>
      <c r="L179" s="61" t="s">
        <v>86</v>
      </c>
      <c r="M179" s="40" t="s">
        <v>17</v>
      </c>
      <c r="N179" s="26">
        <v>89.87</v>
      </c>
      <c r="O179" s="132">
        <f t="shared" si="23"/>
        <v>79500</v>
      </c>
      <c r="P179" s="77">
        <v>7144665</v>
      </c>
      <c r="Q179" s="244" t="s">
        <v>266</v>
      </c>
      <c r="R179" s="448">
        <v>0</v>
      </c>
      <c r="S179" s="450">
        <f t="shared" si="21"/>
        <v>0</v>
      </c>
      <c r="T179" s="451">
        <f t="shared" si="22"/>
        <v>0</v>
      </c>
    </row>
    <row r="180" spans="1:20" x14ac:dyDescent="0.3">
      <c r="A180" s="42">
        <v>6</v>
      </c>
      <c r="B180" s="43" t="s">
        <v>31</v>
      </c>
      <c r="C180" s="8" t="s">
        <v>153</v>
      </c>
      <c r="D180" s="8" t="s">
        <v>154</v>
      </c>
      <c r="E180" s="47" t="s">
        <v>102</v>
      </c>
      <c r="F180" s="23" t="s">
        <v>168</v>
      </c>
      <c r="G180" s="47" t="s">
        <v>94</v>
      </c>
      <c r="H180" s="8"/>
      <c r="I180" s="7" t="s">
        <v>158</v>
      </c>
      <c r="J180" s="22" t="s">
        <v>84</v>
      </c>
      <c r="K180" s="76" t="s">
        <v>34</v>
      </c>
      <c r="L180" s="61" t="s">
        <v>86</v>
      </c>
      <c r="M180" s="40" t="s">
        <v>17</v>
      </c>
      <c r="N180" s="26">
        <v>57.14</v>
      </c>
      <c r="O180" s="132">
        <f t="shared" si="23"/>
        <v>79500</v>
      </c>
      <c r="P180" s="77">
        <v>4542630</v>
      </c>
      <c r="Q180" s="244" t="s">
        <v>266</v>
      </c>
      <c r="R180" s="448">
        <v>0</v>
      </c>
      <c r="S180" s="450">
        <f t="shared" si="21"/>
        <v>0</v>
      </c>
      <c r="T180" s="451">
        <f t="shared" si="22"/>
        <v>0</v>
      </c>
    </row>
    <row r="181" spans="1:20" x14ac:dyDescent="0.3">
      <c r="A181" s="42">
        <v>7</v>
      </c>
      <c r="B181" s="43" t="s">
        <v>31</v>
      </c>
      <c r="C181" s="8" t="s">
        <v>153</v>
      </c>
      <c r="D181" s="8" t="s">
        <v>154</v>
      </c>
      <c r="E181" s="47" t="s">
        <v>102</v>
      </c>
      <c r="F181" s="23" t="s">
        <v>168</v>
      </c>
      <c r="G181" s="47" t="s">
        <v>94</v>
      </c>
      <c r="H181" s="8"/>
      <c r="I181" s="7" t="s">
        <v>158</v>
      </c>
      <c r="J181" s="6" t="s">
        <v>83</v>
      </c>
      <c r="K181" s="76" t="s">
        <v>27</v>
      </c>
      <c r="L181" s="61" t="s">
        <v>86</v>
      </c>
      <c r="M181" s="40" t="s">
        <v>17</v>
      </c>
      <c r="N181" s="26">
        <v>111.89</v>
      </c>
      <c r="O181" s="132">
        <f t="shared" si="23"/>
        <v>79500</v>
      </c>
      <c r="P181" s="77">
        <v>8895255</v>
      </c>
      <c r="Q181" s="244" t="s">
        <v>266</v>
      </c>
      <c r="R181" s="448">
        <v>0</v>
      </c>
      <c r="S181" s="450">
        <f t="shared" si="21"/>
        <v>0</v>
      </c>
      <c r="T181" s="451">
        <f t="shared" si="22"/>
        <v>0</v>
      </c>
    </row>
    <row r="182" spans="1:20" x14ac:dyDescent="0.3">
      <c r="A182" s="42">
        <v>8</v>
      </c>
      <c r="B182" s="43" t="s">
        <v>31</v>
      </c>
      <c r="C182" s="8" t="s">
        <v>153</v>
      </c>
      <c r="D182" s="8" t="s">
        <v>154</v>
      </c>
      <c r="E182" s="47" t="s">
        <v>102</v>
      </c>
      <c r="F182" s="23" t="s">
        <v>168</v>
      </c>
      <c r="G182" s="47" t="s">
        <v>94</v>
      </c>
      <c r="H182" s="8"/>
      <c r="I182" s="7" t="s">
        <v>158</v>
      </c>
      <c r="J182" s="22" t="s">
        <v>84</v>
      </c>
      <c r="K182" s="76" t="s">
        <v>35</v>
      </c>
      <c r="L182" s="61" t="s">
        <v>86</v>
      </c>
      <c r="M182" s="40" t="s">
        <v>17</v>
      </c>
      <c r="N182" s="26">
        <v>59.18</v>
      </c>
      <c r="O182" s="132">
        <f t="shared" si="23"/>
        <v>79500</v>
      </c>
      <c r="P182" s="77">
        <v>4704810</v>
      </c>
      <c r="Q182" s="244" t="s">
        <v>266</v>
      </c>
      <c r="R182" s="448">
        <v>0</v>
      </c>
      <c r="S182" s="450">
        <f t="shared" si="21"/>
        <v>0</v>
      </c>
      <c r="T182" s="451">
        <f t="shared" si="22"/>
        <v>0</v>
      </c>
    </row>
    <row r="183" spans="1:20" x14ac:dyDescent="0.3">
      <c r="A183" s="42">
        <v>9</v>
      </c>
      <c r="B183" s="43" t="s">
        <v>31</v>
      </c>
      <c r="C183" s="8" t="s">
        <v>153</v>
      </c>
      <c r="D183" s="8" t="s">
        <v>154</v>
      </c>
      <c r="E183" s="47" t="s">
        <v>102</v>
      </c>
      <c r="F183" s="23" t="s">
        <v>168</v>
      </c>
      <c r="G183" s="47" t="s">
        <v>94</v>
      </c>
      <c r="H183" s="8"/>
      <c r="I183" s="7" t="s">
        <v>158</v>
      </c>
      <c r="J183" s="22" t="s">
        <v>84</v>
      </c>
      <c r="K183" s="76" t="s">
        <v>36</v>
      </c>
      <c r="L183" s="61" t="s">
        <v>86</v>
      </c>
      <c r="M183" s="40" t="s">
        <v>17</v>
      </c>
      <c r="N183" s="26">
        <v>48.72</v>
      </c>
      <c r="O183" s="132">
        <f t="shared" si="23"/>
        <v>85000</v>
      </c>
      <c r="P183" s="77">
        <v>4141200</v>
      </c>
      <c r="Q183" s="244" t="s">
        <v>266</v>
      </c>
      <c r="R183" s="448">
        <v>0</v>
      </c>
      <c r="S183" s="450">
        <f t="shared" si="21"/>
        <v>0</v>
      </c>
      <c r="T183" s="451">
        <f t="shared" si="22"/>
        <v>0</v>
      </c>
    </row>
    <row r="184" spans="1:20" x14ac:dyDescent="0.3">
      <c r="A184" s="44">
        <v>10</v>
      </c>
      <c r="B184" s="45" t="s">
        <v>31</v>
      </c>
      <c r="C184" s="47" t="s">
        <v>153</v>
      </c>
      <c r="D184" s="47" t="s">
        <v>154</v>
      </c>
      <c r="E184" s="47" t="s">
        <v>102</v>
      </c>
      <c r="F184" s="23" t="s">
        <v>168</v>
      </c>
      <c r="G184" s="47" t="s">
        <v>94</v>
      </c>
      <c r="H184" s="47"/>
      <c r="I184" s="7" t="s">
        <v>158</v>
      </c>
      <c r="J184" s="48" t="s">
        <v>84</v>
      </c>
      <c r="K184" s="79" t="s">
        <v>37</v>
      </c>
      <c r="L184" s="61" t="s">
        <v>86</v>
      </c>
      <c r="M184" s="40" t="s">
        <v>17</v>
      </c>
      <c r="N184" s="26">
        <v>59.99</v>
      </c>
      <c r="O184" s="132">
        <f t="shared" si="23"/>
        <v>75000</v>
      </c>
      <c r="P184" s="77">
        <v>4499250</v>
      </c>
      <c r="Q184" s="244" t="s">
        <v>266</v>
      </c>
      <c r="R184" s="448">
        <v>0</v>
      </c>
      <c r="S184" s="450">
        <f t="shared" si="21"/>
        <v>0</v>
      </c>
      <c r="T184" s="451">
        <f t="shared" si="22"/>
        <v>0</v>
      </c>
    </row>
    <row r="185" spans="1:20" x14ac:dyDescent="0.3">
      <c r="A185" s="58" t="s">
        <v>23</v>
      </c>
      <c r="B185" s="89"/>
      <c r="C185" s="51"/>
      <c r="D185" s="51"/>
      <c r="E185" s="51"/>
      <c r="F185" s="51"/>
      <c r="G185" s="51"/>
      <c r="H185" s="51"/>
      <c r="I185" s="52"/>
      <c r="J185" s="52"/>
      <c r="K185" s="51"/>
      <c r="L185" s="51"/>
      <c r="M185" s="53"/>
      <c r="N185" s="52"/>
      <c r="O185" s="90"/>
      <c r="P185" s="57"/>
      <c r="Q185" s="81"/>
      <c r="R185" s="238"/>
      <c r="S185" s="450">
        <f t="shared" si="21"/>
        <v>0</v>
      </c>
      <c r="T185" s="451">
        <f t="shared" si="22"/>
        <v>0</v>
      </c>
    </row>
    <row r="186" spans="1:20" x14ac:dyDescent="0.3">
      <c r="A186" s="231">
        <v>1</v>
      </c>
      <c r="B186" s="232" t="s">
        <v>23</v>
      </c>
      <c r="C186" s="134" t="s">
        <v>183</v>
      </c>
      <c r="D186" s="134" t="s">
        <v>185</v>
      </c>
      <c r="E186" s="134" t="s">
        <v>102</v>
      </c>
      <c r="F186" s="223" t="s">
        <v>19</v>
      </c>
      <c r="G186" s="223" t="s">
        <v>18</v>
      </c>
      <c r="H186" s="134"/>
      <c r="I186" s="204" t="s">
        <v>21</v>
      </c>
      <c r="J186" s="239" t="s">
        <v>84</v>
      </c>
      <c r="K186" s="240" t="s">
        <v>181</v>
      </c>
      <c r="L186" s="241" t="s">
        <v>86</v>
      </c>
      <c r="M186" s="240" t="s">
        <v>164</v>
      </c>
      <c r="N186" s="239">
        <v>90.16</v>
      </c>
      <c r="O186" s="242">
        <f t="shared" ref="O186" si="24">P186/N186</f>
        <v>68988.464951197879</v>
      </c>
      <c r="P186" s="243">
        <v>6220000</v>
      </c>
      <c r="Q186" s="236" t="s">
        <v>213</v>
      </c>
      <c r="R186" s="444">
        <v>0</v>
      </c>
      <c r="S186" s="450">
        <f t="shared" si="21"/>
        <v>90.16</v>
      </c>
      <c r="T186" s="451">
        <f t="shared" si="22"/>
        <v>6220000</v>
      </c>
    </row>
    <row r="187" spans="1:20" x14ac:dyDescent="0.3">
      <c r="A187" s="87">
        <v>2</v>
      </c>
      <c r="B187" s="85" t="s">
        <v>23</v>
      </c>
      <c r="C187" s="8" t="s">
        <v>184</v>
      </c>
      <c r="D187" s="8" t="s">
        <v>187</v>
      </c>
      <c r="E187" s="8" t="s">
        <v>102</v>
      </c>
      <c r="F187" s="47" t="s">
        <v>19</v>
      </c>
      <c r="G187" s="47" t="s">
        <v>18</v>
      </c>
      <c r="H187" s="8"/>
      <c r="I187" s="7" t="s">
        <v>65</v>
      </c>
      <c r="J187" s="102" t="s">
        <v>84</v>
      </c>
      <c r="K187" s="95" t="s">
        <v>182</v>
      </c>
      <c r="L187" s="92" t="s">
        <v>86</v>
      </c>
      <c r="M187" s="94" t="s">
        <v>17</v>
      </c>
      <c r="N187" s="93">
        <v>133.80000000000001</v>
      </c>
      <c r="O187" s="99">
        <v>79970.100000000006</v>
      </c>
      <c r="P187" s="101">
        <v>10700000</v>
      </c>
      <c r="Q187" s="196" t="s">
        <v>263</v>
      </c>
      <c r="R187" s="441">
        <v>0</v>
      </c>
      <c r="S187" s="450">
        <f t="shared" si="21"/>
        <v>0</v>
      </c>
      <c r="T187" s="451">
        <f t="shared" si="22"/>
        <v>0</v>
      </c>
    </row>
    <row r="188" spans="1:20" x14ac:dyDescent="0.3">
      <c r="A188" s="87">
        <v>3</v>
      </c>
      <c r="B188" s="85" t="s">
        <v>23</v>
      </c>
      <c r="C188" s="8" t="s">
        <v>186</v>
      </c>
      <c r="D188" s="8" t="s">
        <v>187</v>
      </c>
      <c r="E188" s="8" t="s">
        <v>102</v>
      </c>
      <c r="F188" s="47" t="s">
        <v>19</v>
      </c>
      <c r="G188" s="47" t="s">
        <v>18</v>
      </c>
      <c r="H188" s="8"/>
      <c r="I188" s="7" t="s">
        <v>65</v>
      </c>
      <c r="J188" s="102" t="s">
        <v>84</v>
      </c>
      <c r="K188" s="96">
        <v>1</v>
      </c>
      <c r="L188" s="92" t="s">
        <v>188</v>
      </c>
      <c r="M188" s="94" t="s">
        <v>17</v>
      </c>
      <c r="N188" s="100">
        <v>133.37</v>
      </c>
      <c r="O188" s="99">
        <v>80000</v>
      </c>
      <c r="P188" s="101">
        <v>10669600</v>
      </c>
      <c r="Q188" s="196" t="s">
        <v>263</v>
      </c>
      <c r="R188" s="446" t="s">
        <v>265</v>
      </c>
      <c r="S188" s="450">
        <f t="shared" si="21"/>
        <v>0</v>
      </c>
      <c r="T188" s="451">
        <f t="shared" si="22"/>
        <v>0</v>
      </c>
    </row>
    <row r="189" spans="1:20" x14ac:dyDescent="0.3">
      <c r="A189" s="231">
        <v>4</v>
      </c>
      <c r="B189" s="232" t="s">
        <v>23</v>
      </c>
      <c r="C189" s="134" t="s">
        <v>186</v>
      </c>
      <c r="D189" s="134" t="s">
        <v>187</v>
      </c>
      <c r="E189" s="134" t="s">
        <v>102</v>
      </c>
      <c r="F189" s="223" t="s">
        <v>19</v>
      </c>
      <c r="G189" s="223" t="s">
        <v>18</v>
      </c>
      <c r="H189" s="134"/>
      <c r="I189" s="204" t="s">
        <v>65</v>
      </c>
      <c r="J189" s="239" t="s">
        <v>84</v>
      </c>
      <c r="K189" s="249">
        <v>4</v>
      </c>
      <c r="L189" s="250" t="s">
        <v>188</v>
      </c>
      <c r="M189" s="240" t="s">
        <v>17</v>
      </c>
      <c r="N189" s="251">
        <v>73.010000000000005</v>
      </c>
      <c r="O189" s="252">
        <v>80000</v>
      </c>
      <c r="P189" s="253">
        <v>5840800</v>
      </c>
      <c r="Q189" s="236" t="s">
        <v>213</v>
      </c>
      <c r="R189" s="444">
        <v>0</v>
      </c>
      <c r="S189" s="450">
        <f t="shared" si="21"/>
        <v>73.010000000000005</v>
      </c>
      <c r="T189" s="451">
        <f t="shared" si="22"/>
        <v>5840800</v>
      </c>
    </row>
    <row r="190" spans="1:20" x14ac:dyDescent="0.3">
      <c r="A190" s="231">
        <v>5</v>
      </c>
      <c r="B190" s="232" t="s">
        <v>23</v>
      </c>
      <c r="C190" s="134" t="s">
        <v>186</v>
      </c>
      <c r="D190" s="134" t="s">
        <v>187</v>
      </c>
      <c r="E190" s="134" t="s">
        <v>102</v>
      </c>
      <c r="F190" s="223" t="s">
        <v>19</v>
      </c>
      <c r="G190" s="223" t="s">
        <v>18</v>
      </c>
      <c r="H190" s="134"/>
      <c r="I190" s="204" t="s">
        <v>65</v>
      </c>
      <c r="J190" s="239" t="s">
        <v>84</v>
      </c>
      <c r="K190" s="249">
        <v>7</v>
      </c>
      <c r="L190" s="250" t="s">
        <v>188</v>
      </c>
      <c r="M190" s="240" t="s">
        <v>17</v>
      </c>
      <c r="N190" s="251">
        <v>59.32</v>
      </c>
      <c r="O190" s="252">
        <v>65000</v>
      </c>
      <c r="P190" s="253">
        <v>3855800</v>
      </c>
      <c r="Q190" s="236" t="s">
        <v>213</v>
      </c>
      <c r="R190" s="444">
        <v>0</v>
      </c>
      <c r="S190" s="450">
        <f t="shared" si="21"/>
        <v>59.32</v>
      </c>
      <c r="T190" s="451">
        <f t="shared" si="22"/>
        <v>3855800</v>
      </c>
    </row>
    <row r="191" spans="1:20" x14ac:dyDescent="0.3">
      <c r="A191" s="87">
        <v>6</v>
      </c>
      <c r="B191" s="85" t="s">
        <v>23</v>
      </c>
      <c r="C191" s="8" t="s">
        <v>186</v>
      </c>
      <c r="D191" s="8" t="s">
        <v>187</v>
      </c>
      <c r="E191" s="8" t="s">
        <v>102</v>
      </c>
      <c r="F191" s="47" t="s">
        <v>19</v>
      </c>
      <c r="G191" s="47" t="s">
        <v>18</v>
      </c>
      <c r="H191" s="8"/>
      <c r="I191" s="7" t="s">
        <v>65</v>
      </c>
      <c r="J191" s="102" t="s">
        <v>84</v>
      </c>
      <c r="K191" s="96">
        <v>8</v>
      </c>
      <c r="L191" s="247" t="s">
        <v>188</v>
      </c>
      <c r="M191" s="94" t="s">
        <v>17</v>
      </c>
      <c r="N191" s="100">
        <v>66.48</v>
      </c>
      <c r="O191" s="99">
        <v>65000</v>
      </c>
      <c r="P191" s="101">
        <v>4321200</v>
      </c>
      <c r="Q191" s="196" t="s">
        <v>263</v>
      </c>
      <c r="R191" s="441">
        <v>0</v>
      </c>
      <c r="S191" s="450">
        <f t="shared" si="21"/>
        <v>0</v>
      </c>
      <c r="T191" s="451">
        <f t="shared" si="22"/>
        <v>0</v>
      </c>
    </row>
    <row r="192" spans="1:20" x14ac:dyDescent="0.3">
      <c r="A192" s="231">
        <v>7</v>
      </c>
      <c r="B192" s="232" t="s">
        <v>23</v>
      </c>
      <c r="C192" s="134" t="s">
        <v>186</v>
      </c>
      <c r="D192" s="134" t="s">
        <v>187</v>
      </c>
      <c r="E192" s="134" t="s">
        <v>102</v>
      </c>
      <c r="F192" s="223" t="s">
        <v>19</v>
      </c>
      <c r="G192" s="223" t="s">
        <v>18</v>
      </c>
      <c r="H192" s="134"/>
      <c r="I192" s="204" t="s">
        <v>65</v>
      </c>
      <c r="J192" s="239" t="s">
        <v>84</v>
      </c>
      <c r="K192" s="249">
        <v>9</v>
      </c>
      <c r="L192" s="250" t="s">
        <v>188</v>
      </c>
      <c r="M192" s="240" t="s">
        <v>17</v>
      </c>
      <c r="N192" s="251">
        <v>59.32</v>
      </c>
      <c r="O192" s="252">
        <v>65000</v>
      </c>
      <c r="P192" s="253">
        <v>3855800</v>
      </c>
      <c r="Q192" s="236" t="s">
        <v>213</v>
      </c>
      <c r="R192" s="444">
        <v>0</v>
      </c>
      <c r="S192" s="450">
        <f t="shared" si="21"/>
        <v>59.32</v>
      </c>
      <c r="T192" s="451">
        <f t="shared" si="22"/>
        <v>3855800</v>
      </c>
    </row>
    <row r="193" spans="1:20" x14ac:dyDescent="0.3">
      <c r="A193" s="87">
        <v>8</v>
      </c>
      <c r="B193" s="85" t="s">
        <v>23</v>
      </c>
      <c r="C193" s="8" t="s">
        <v>186</v>
      </c>
      <c r="D193" s="8" t="s">
        <v>187</v>
      </c>
      <c r="E193" s="8" t="s">
        <v>102</v>
      </c>
      <c r="F193" s="47" t="s">
        <v>19</v>
      </c>
      <c r="G193" s="47" t="s">
        <v>18</v>
      </c>
      <c r="H193" s="8"/>
      <c r="I193" s="7" t="s">
        <v>65</v>
      </c>
      <c r="J193" s="102" t="s">
        <v>84</v>
      </c>
      <c r="K193" s="96">
        <v>10</v>
      </c>
      <c r="L193" s="247" t="s">
        <v>188</v>
      </c>
      <c r="M193" s="94" t="s">
        <v>17</v>
      </c>
      <c r="N193" s="100">
        <v>59.32</v>
      </c>
      <c r="O193" s="99">
        <v>65000</v>
      </c>
      <c r="P193" s="101">
        <v>3855800</v>
      </c>
      <c r="Q193" s="196" t="s">
        <v>263</v>
      </c>
      <c r="R193" s="441">
        <v>0</v>
      </c>
      <c r="S193" s="450">
        <f t="shared" si="21"/>
        <v>0</v>
      </c>
      <c r="T193" s="451">
        <f t="shared" si="22"/>
        <v>0</v>
      </c>
    </row>
    <row r="194" spans="1:20" x14ac:dyDescent="0.3">
      <c r="A194" s="87">
        <v>9</v>
      </c>
      <c r="B194" s="85" t="s">
        <v>23</v>
      </c>
      <c r="C194" s="8" t="s">
        <v>186</v>
      </c>
      <c r="D194" s="8" t="s">
        <v>187</v>
      </c>
      <c r="E194" s="8" t="s">
        <v>102</v>
      </c>
      <c r="F194" s="47" t="s">
        <v>19</v>
      </c>
      <c r="G194" s="47" t="s">
        <v>18</v>
      </c>
      <c r="H194" s="8"/>
      <c r="I194" s="7" t="s">
        <v>65</v>
      </c>
      <c r="J194" s="102" t="s">
        <v>84</v>
      </c>
      <c r="K194" s="103">
        <v>6</v>
      </c>
      <c r="L194" s="247" t="s">
        <v>188</v>
      </c>
      <c r="M194" s="248" t="s">
        <v>17</v>
      </c>
      <c r="N194" s="104">
        <v>103.11</v>
      </c>
      <c r="O194" s="105">
        <f>P194/N194</f>
        <v>65000</v>
      </c>
      <c r="P194" s="246">
        <v>6702150</v>
      </c>
      <c r="Q194" s="212" t="s">
        <v>214</v>
      </c>
      <c r="R194" s="441">
        <v>0</v>
      </c>
      <c r="S194" s="450">
        <f t="shared" si="21"/>
        <v>0</v>
      </c>
      <c r="T194" s="451">
        <f t="shared" si="22"/>
        <v>0</v>
      </c>
    </row>
    <row r="195" spans="1:20" x14ac:dyDescent="0.3">
      <c r="A195" s="87">
        <v>10</v>
      </c>
      <c r="B195" s="85" t="s">
        <v>23</v>
      </c>
      <c r="C195" s="8" t="s">
        <v>186</v>
      </c>
      <c r="D195" s="8" t="s">
        <v>187</v>
      </c>
      <c r="E195" s="8" t="s">
        <v>102</v>
      </c>
      <c r="F195" s="47" t="s">
        <v>19</v>
      </c>
      <c r="G195" s="47" t="s">
        <v>18</v>
      </c>
      <c r="H195" s="8"/>
      <c r="I195" s="7" t="s">
        <v>65</v>
      </c>
      <c r="J195" s="102" t="s">
        <v>84</v>
      </c>
      <c r="K195" s="103">
        <v>11</v>
      </c>
      <c r="L195" s="247" t="s">
        <v>188</v>
      </c>
      <c r="M195" s="98" t="s">
        <v>17</v>
      </c>
      <c r="N195" s="104">
        <v>115.79</v>
      </c>
      <c r="O195" s="105">
        <v>65000</v>
      </c>
      <c r="P195" s="109">
        <v>7526350</v>
      </c>
      <c r="Q195" s="196" t="s">
        <v>263</v>
      </c>
      <c r="R195" s="441">
        <v>0</v>
      </c>
      <c r="S195" s="450">
        <f t="shared" si="21"/>
        <v>0</v>
      </c>
      <c r="T195" s="451">
        <f t="shared" si="22"/>
        <v>0</v>
      </c>
    </row>
    <row r="196" spans="1:20" x14ac:dyDescent="0.3">
      <c r="A196" s="166">
        <v>11</v>
      </c>
      <c r="B196" s="152" t="s">
        <v>23</v>
      </c>
      <c r="C196" s="31" t="s">
        <v>189</v>
      </c>
      <c r="D196" s="31" t="s">
        <v>187</v>
      </c>
      <c r="E196" s="31" t="s">
        <v>102</v>
      </c>
      <c r="F196" s="49" t="s">
        <v>19</v>
      </c>
      <c r="G196" s="49" t="s">
        <v>18</v>
      </c>
      <c r="H196" s="31"/>
      <c r="I196" s="26" t="s">
        <v>190</v>
      </c>
      <c r="J196" s="264" t="s">
        <v>82</v>
      </c>
      <c r="K196" s="259">
        <v>2</v>
      </c>
      <c r="L196" s="31" t="s">
        <v>86</v>
      </c>
      <c r="M196" s="260" t="s">
        <v>17</v>
      </c>
      <c r="N196" s="261">
        <v>83.88</v>
      </c>
      <c r="O196" s="262">
        <v>110038.15</v>
      </c>
      <c r="P196" s="263">
        <v>9230000</v>
      </c>
      <c r="Q196" s="196" t="s">
        <v>263</v>
      </c>
      <c r="R196" s="441">
        <v>0</v>
      </c>
      <c r="S196" s="450">
        <f t="shared" si="21"/>
        <v>0</v>
      </c>
      <c r="T196" s="451">
        <f t="shared" si="22"/>
        <v>0</v>
      </c>
    </row>
    <row r="197" spans="1:20" x14ac:dyDescent="0.3">
      <c r="A197" s="87">
        <v>12</v>
      </c>
      <c r="B197" s="85" t="s">
        <v>23</v>
      </c>
      <c r="C197" s="8" t="s">
        <v>189</v>
      </c>
      <c r="D197" s="8" t="s">
        <v>187</v>
      </c>
      <c r="E197" s="8" t="s">
        <v>102</v>
      </c>
      <c r="F197" s="47" t="s">
        <v>19</v>
      </c>
      <c r="G197" s="47" t="s">
        <v>18</v>
      </c>
      <c r="H197" s="8"/>
      <c r="I197" s="7" t="s">
        <v>190</v>
      </c>
      <c r="J197" s="6" t="s">
        <v>83</v>
      </c>
      <c r="K197" s="111">
        <v>6</v>
      </c>
      <c r="L197" s="92" t="s">
        <v>86</v>
      </c>
      <c r="M197" s="107" t="s">
        <v>17</v>
      </c>
      <c r="N197" s="106">
        <v>212.99</v>
      </c>
      <c r="O197" s="108">
        <v>75966.009999999995</v>
      </c>
      <c r="P197" s="110">
        <v>16180000</v>
      </c>
      <c r="Q197" s="196" t="s">
        <v>263</v>
      </c>
      <c r="R197" s="441">
        <v>0</v>
      </c>
      <c r="S197" s="450">
        <f t="shared" si="21"/>
        <v>0</v>
      </c>
      <c r="T197" s="451">
        <f t="shared" si="22"/>
        <v>0</v>
      </c>
    </row>
    <row r="198" spans="1:20" x14ac:dyDescent="0.3">
      <c r="A198" s="87">
        <v>13</v>
      </c>
      <c r="B198" s="85" t="s">
        <v>23</v>
      </c>
      <c r="C198" s="8" t="s">
        <v>189</v>
      </c>
      <c r="D198" s="8" t="s">
        <v>187</v>
      </c>
      <c r="E198" s="8" t="s">
        <v>102</v>
      </c>
      <c r="F198" s="47" t="s">
        <v>19</v>
      </c>
      <c r="G198" s="47" t="s">
        <v>18</v>
      </c>
      <c r="H198" s="8"/>
      <c r="I198" s="7" t="s">
        <v>190</v>
      </c>
      <c r="J198" s="17" t="s">
        <v>82</v>
      </c>
      <c r="K198" s="111">
        <v>3</v>
      </c>
      <c r="L198" s="92" t="s">
        <v>87</v>
      </c>
      <c r="M198" s="107" t="s">
        <v>17</v>
      </c>
      <c r="N198" s="106">
        <v>35.44</v>
      </c>
      <c r="O198" s="108">
        <v>78019.19</v>
      </c>
      <c r="P198" s="110">
        <v>2765000</v>
      </c>
      <c r="Q198" s="196" t="s">
        <v>263</v>
      </c>
      <c r="R198" s="441">
        <v>0</v>
      </c>
      <c r="S198" s="450">
        <f t="shared" si="21"/>
        <v>0</v>
      </c>
      <c r="T198" s="451">
        <f t="shared" si="22"/>
        <v>0</v>
      </c>
    </row>
    <row r="199" spans="1:20" x14ac:dyDescent="0.3">
      <c r="A199" s="87">
        <v>14</v>
      </c>
      <c r="B199" s="85" t="s">
        <v>23</v>
      </c>
      <c r="C199" s="8" t="s">
        <v>189</v>
      </c>
      <c r="D199" s="8" t="s">
        <v>187</v>
      </c>
      <c r="E199" s="8" t="s">
        <v>102</v>
      </c>
      <c r="F199" s="47" t="s">
        <v>19</v>
      </c>
      <c r="G199" s="47" t="s">
        <v>18</v>
      </c>
      <c r="H199" s="8"/>
      <c r="I199" s="7" t="s">
        <v>190</v>
      </c>
      <c r="J199" s="17" t="s">
        <v>82</v>
      </c>
      <c r="K199" s="111">
        <v>4</v>
      </c>
      <c r="L199" s="92" t="s">
        <v>87</v>
      </c>
      <c r="M199" s="107" t="s">
        <v>17</v>
      </c>
      <c r="N199" s="106">
        <v>31.21</v>
      </c>
      <c r="O199" s="108">
        <v>78019.87</v>
      </c>
      <c r="P199" s="110">
        <v>2435000</v>
      </c>
      <c r="Q199" s="196" t="s">
        <v>263</v>
      </c>
      <c r="R199" s="441">
        <v>0</v>
      </c>
      <c r="S199" s="450">
        <f t="shared" si="21"/>
        <v>0</v>
      </c>
      <c r="T199" s="451">
        <f t="shared" si="22"/>
        <v>0</v>
      </c>
    </row>
    <row r="200" spans="1:20" x14ac:dyDescent="0.3">
      <c r="A200" s="87">
        <v>15</v>
      </c>
      <c r="B200" s="85" t="s">
        <v>23</v>
      </c>
      <c r="C200" s="8" t="s">
        <v>189</v>
      </c>
      <c r="D200" s="8" t="s">
        <v>187</v>
      </c>
      <c r="E200" s="8" t="s">
        <v>102</v>
      </c>
      <c r="F200" s="47" t="s">
        <v>19</v>
      </c>
      <c r="G200" s="47" t="s">
        <v>18</v>
      </c>
      <c r="H200" s="8"/>
      <c r="I200" s="7" t="s">
        <v>190</v>
      </c>
      <c r="J200" s="17" t="s">
        <v>82</v>
      </c>
      <c r="K200" s="111">
        <v>5</v>
      </c>
      <c r="L200" s="92" t="s">
        <v>87</v>
      </c>
      <c r="M200" s="107" t="s">
        <v>17</v>
      </c>
      <c r="N200" s="106">
        <v>30.99</v>
      </c>
      <c r="O200" s="108">
        <v>78089.710000000006</v>
      </c>
      <c r="P200" s="110">
        <v>2420000</v>
      </c>
      <c r="Q200" s="196" t="s">
        <v>263</v>
      </c>
      <c r="R200" s="441">
        <v>0</v>
      </c>
      <c r="S200" s="450">
        <f t="shared" si="21"/>
        <v>0</v>
      </c>
      <c r="T200" s="451">
        <f t="shared" si="22"/>
        <v>0</v>
      </c>
    </row>
    <row r="201" spans="1:20" x14ac:dyDescent="0.3">
      <c r="A201" s="87">
        <v>16</v>
      </c>
      <c r="B201" s="85" t="s">
        <v>23</v>
      </c>
      <c r="C201" s="8" t="s">
        <v>189</v>
      </c>
      <c r="D201" s="8" t="s">
        <v>187</v>
      </c>
      <c r="E201" s="8" t="s">
        <v>102</v>
      </c>
      <c r="F201" s="47" t="s">
        <v>19</v>
      </c>
      <c r="G201" s="47" t="s">
        <v>18</v>
      </c>
      <c r="H201" s="8"/>
      <c r="I201" s="7" t="s">
        <v>190</v>
      </c>
      <c r="J201" s="17" t="s">
        <v>82</v>
      </c>
      <c r="K201" s="111">
        <v>6</v>
      </c>
      <c r="L201" s="92" t="s">
        <v>87</v>
      </c>
      <c r="M201" s="107" t="s">
        <v>17</v>
      </c>
      <c r="N201" s="106">
        <v>31.33</v>
      </c>
      <c r="O201" s="108">
        <v>78040.22</v>
      </c>
      <c r="P201" s="110">
        <v>2445000</v>
      </c>
      <c r="Q201" s="196" t="s">
        <v>263</v>
      </c>
      <c r="R201" s="441">
        <v>0</v>
      </c>
      <c r="S201" s="450">
        <f t="shared" si="21"/>
        <v>0</v>
      </c>
      <c r="T201" s="451">
        <f t="shared" si="22"/>
        <v>0</v>
      </c>
    </row>
    <row r="202" spans="1:20" x14ac:dyDescent="0.3">
      <c r="A202" s="231">
        <v>17</v>
      </c>
      <c r="B202" s="232" t="s">
        <v>23</v>
      </c>
      <c r="C202" s="134" t="s">
        <v>189</v>
      </c>
      <c r="D202" s="134" t="s">
        <v>187</v>
      </c>
      <c r="E202" s="134" t="s">
        <v>102</v>
      </c>
      <c r="F202" s="223" t="s">
        <v>19</v>
      </c>
      <c r="G202" s="223" t="s">
        <v>18</v>
      </c>
      <c r="H202" s="134"/>
      <c r="I202" s="204" t="s">
        <v>190</v>
      </c>
      <c r="J202" s="204" t="s">
        <v>82</v>
      </c>
      <c r="K202" s="255">
        <v>7</v>
      </c>
      <c r="L202" s="241" t="s">
        <v>87</v>
      </c>
      <c r="M202" s="240" t="s">
        <v>17</v>
      </c>
      <c r="N202" s="256">
        <v>29.82</v>
      </c>
      <c r="O202" s="252">
        <v>77967.81</v>
      </c>
      <c r="P202" s="257">
        <v>2325000</v>
      </c>
      <c r="Q202" s="236" t="s">
        <v>213</v>
      </c>
      <c r="R202" s="444">
        <v>0</v>
      </c>
      <c r="S202" s="450">
        <f t="shared" si="21"/>
        <v>29.82</v>
      </c>
      <c r="T202" s="451">
        <f t="shared" si="22"/>
        <v>2325000</v>
      </c>
    </row>
    <row r="203" spans="1:20" x14ac:dyDescent="0.3">
      <c r="A203" s="87">
        <v>18</v>
      </c>
      <c r="B203" s="85" t="s">
        <v>23</v>
      </c>
      <c r="C203" s="8" t="s">
        <v>189</v>
      </c>
      <c r="D203" s="8" t="s">
        <v>187</v>
      </c>
      <c r="E203" s="8" t="s">
        <v>102</v>
      </c>
      <c r="F203" s="47" t="s">
        <v>19</v>
      </c>
      <c r="G203" s="47" t="s">
        <v>18</v>
      </c>
      <c r="H203" s="8"/>
      <c r="I203" s="7" t="s">
        <v>190</v>
      </c>
      <c r="J203" s="17" t="s">
        <v>82</v>
      </c>
      <c r="K203" s="111">
        <v>9</v>
      </c>
      <c r="L203" s="92" t="s">
        <v>87</v>
      </c>
      <c r="M203" s="107" t="s">
        <v>17</v>
      </c>
      <c r="N203" s="106">
        <v>30.52</v>
      </c>
      <c r="O203" s="108">
        <v>78636.960000000006</v>
      </c>
      <c r="P203" s="110">
        <v>2400000</v>
      </c>
      <c r="Q203" s="196" t="s">
        <v>263</v>
      </c>
      <c r="R203" s="441">
        <v>0</v>
      </c>
      <c r="S203" s="450">
        <f t="shared" si="21"/>
        <v>0</v>
      </c>
      <c r="T203" s="451">
        <f t="shared" si="22"/>
        <v>0</v>
      </c>
    </row>
    <row r="204" spans="1:20" x14ac:dyDescent="0.3">
      <c r="A204" s="87">
        <v>19</v>
      </c>
      <c r="B204" s="85" t="s">
        <v>23</v>
      </c>
      <c r="C204" s="8" t="s">
        <v>189</v>
      </c>
      <c r="D204" s="8" t="s">
        <v>187</v>
      </c>
      <c r="E204" s="8" t="s">
        <v>102</v>
      </c>
      <c r="F204" s="47" t="s">
        <v>19</v>
      </c>
      <c r="G204" s="47" t="s">
        <v>18</v>
      </c>
      <c r="H204" s="8"/>
      <c r="I204" s="7" t="s">
        <v>190</v>
      </c>
      <c r="J204" s="102" t="s">
        <v>84</v>
      </c>
      <c r="K204" s="111">
        <v>10</v>
      </c>
      <c r="L204" s="92" t="s">
        <v>87</v>
      </c>
      <c r="M204" s="107" t="s">
        <v>17</v>
      </c>
      <c r="N204" s="106">
        <v>44.88</v>
      </c>
      <c r="O204" s="108">
        <v>73083.78</v>
      </c>
      <c r="P204" s="110">
        <v>3280000</v>
      </c>
      <c r="Q204" s="196" t="s">
        <v>263</v>
      </c>
      <c r="R204" s="441">
        <v>0</v>
      </c>
      <c r="S204" s="450">
        <f t="shared" si="21"/>
        <v>0</v>
      </c>
      <c r="T204" s="451">
        <f t="shared" si="22"/>
        <v>0</v>
      </c>
    </row>
    <row r="205" spans="1:20" x14ac:dyDescent="0.3">
      <c r="A205" s="87">
        <v>20</v>
      </c>
      <c r="B205" s="85" t="s">
        <v>23</v>
      </c>
      <c r="C205" s="8" t="s">
        <v>189</v>
      </c>
      <c r="D205" s="8" t="s">
        <v>187</v>
      </c>
      <c r="E205" s="8" t="s">
        <v>102</v>
      </c>
      <c r="F205" s="47" t="s">
        <v>19</v>
      </c>
      <c r="G205" s="47" t="s">
        <v>18</v>
      </c>
      <c r="H205" s="8"/>
      <c r="I205" s="7" t="s">
        <v>190</v>
      </c>
      <c r="J205" s="102" t="s">
        <v>84</v>
      </c>
      <c r="K205" s="111">
        <v>11</v>
      </c>
      <c r="L205" s="92" t="s">
        <v>87</v>
      </c>
      <c r="M205" s="107" t="s">
        <v>17</v>
      </c>
      <c r="N205" s="106">
        <v>46.78</v>
      </c>
      <c r="O205" s="108">
        <v>73001.279999999999</v>
      </c>
      <c r="P205" s="110">
        <v>3415000</v>
      </c>
      <c r="Q205" s="196" t="s">
        <v>263</v>
      </c>
      <c r="R205" s="441">
        <v>0</v>
      </c>
      <c r="S205" s="450">
        <f t="shared" si="21"/>
        <v>0</v>
      </c>
      <c r="T205" s="451">
        <f t="shared" si="22"/>
        <v>0</v>
      </c>
    </row>
    <row r="206" spans="1:20" x14ac:dyDescent="0.3">
      <c r="A206" s="87">
        <v>21</v>
      </c>
      <c r="B206" s="85" t="s">
        <v>23</v>
      </c>
      <c r="C206" s="8" t="s">
        <v>189</v>
      </c>
      <c r="D206" s="8" t="s">
        <v>187</v>
      </c>
      <c r="E206" s="8" t="s">
        <v>102</v>
      </c>
      <c r="F206" s="47" t="s">
        <v>19</v>
      </c>
      <c r="G206" s="47" t="s">
        <v>18</v>
      </c>
      <c r="H206" s="8"/>
      <c r="I206" s="7" t="s">
        <v>190</v>
      </c>
      <c r="J206" s="102" t="s">
        <v>84</v>
      </c>
      <c r="K206" s="111">
        <v>12</v>
      </c>
      <c r="L206" s="92" t="s">
        <v>87</v>
      </c>
      <c r="M206" s="107" t="s">
        <v>17</v>
      </c>
      <c r="N206" s="106">
        <v>33.380000000000003</v>
      </c>
      <c r="O206" s="108">
        <v>73097.66</v>
      </c>
      <c r="P206" s="110">
        <v>2440000</v>
      </c>
      <c r="Q206" s="196" t="s">
        <v>263</v>
      </c>
      <c r="R206" s="441">
        <v>0</v>
      </c>
      <c r="S206" s="450">
        <f t="shared" si="21"/>
        <v>0</v>
      </c>
      <c r="T206" s="451">
        <f t="shared" si="22"/>
        <v>0</v>
      </c>
    </row>
    <row r="207" spans="1:20" x14ac:dyDescent="0.3">
      <c r="A207" s="87">
        <v>22</v>
      </c>
      <c r="B207" s="85" t="s">
        <v>23</v>
      </c>
      <c r="C207" s="8" t="s">
        <v>189</v>
      </c>
      <c r="D207" s="8" t="s">
        <v>187</v>
      </c>
      <c r="E207" s="8" t="s">
        <v>102</v>
      </c>
      <c r="F207" s="47" t="s">
        <v>19</v>
      </c>
      <c r="G207" s="47" t="s">
        <v>18</v>
      </c>
      <c r="H207" s="8"/>
      <c r="I207" s="7" t="s">
        <v>190</v>
      </c>
      <c r="J207" s="102" t="s">
        <v>84</v>
      </c>
      <c r="K207" s="111">
        <v>13</v>
      </c>
      <c r="L207" s="92" t="s">
        <v>87</v>
      </c>
      <c r="M207" s="107" t="s">
        <v>17</v>
      </c>
      <c r="N207" s="106">
        <v>47.58</v>
      </c>
      <c r="O207" s="108">
        <v>73034.89</v>
      </c>
      <c r="P207" s="110">
        <v>3475000</v>
      </c>
      <c r="Q207" s="196" t="s">
        <v>263</v>
      </c>
      <c r="R207" s="441">
        <v>0</v>
      </c>
      <c r="S207" s="450">
        <f t="shared" si="21"/>
        <v>0</v>
      </c>
      <c r="T207" s="451">
        <f t="shared" si="22"/>
        <v>0</v>
      </c>
    </row>
    <row r="208" spans="1:20" x14ac:dyDescent="0.3">
      <c r="A208" s="87">
        <v>23</v>
      </c>
      <c r="B208" s="85" t="s">
        <v>23</v>
      </c>
      <c r="C208" s="8" t="s">
        <v>189</v>
      </c>
      <c r="D208" s="8" t="s">
        <v>187</v>
      </c>
      <c r="E208" s="8" t="s">
        <v>102</v>
      </c>
      <c r="F208" s="47" t="s">
        <v>19</v>
      </c>
      <c r="G208" s="47" t="s">
        <v>18</v>
      </c>
      <c r="H208" s="8"/>
      <c r="I208" s="7" t="s">
        <v>190</v>
      </c>
      <c r="J208" s="102" t="s">
        <v>84</v>
      </c>
      <c r="K208" s="111">
        <v>14</v>
      </c>
      <c r="L208" s="92" t="s">
        <v>87</v>
      </c>
      <c r="M208" s="107" t="s">
        <v>17</v>
      </c>
      <c r="N208" s="106">
        <v>47.24</v>
      </c>
      <c r="O208" s="108">
        <v>75994.92</v>
      </c>
      <c r="P208" s="110">
        <v>3590000</v>
      </c>
      <c r="Q208" s="196" t="s">
        <v>263</v>
      </c>
      <c r="R208" s="441">
        <v>0</v>
      </c>
      <c r="S208" s="450">
        <f t="shared" si="21"/>
        <v>0</v>
      </c>
      <c r="T208" s="451">
        <f t="shared" si="22"/>
        <v>0</v>
      </c>
    </row>
    <row r="209" spans="1:20" x14ac:dyDescent="0.3">
      <c r="A209" s="87">
        <v>24</v>
      </c>
      <c r="B209" s="85" t="s">
        <v>23</v>
      </c>
      <c r="C209" s="8" t="s">
        <v>189</v>
      </c>
      <c r="D209" s="8" t="s">
        <v>187</v>
      </c>
      <c r="E209" s="8" t="s">
        <v>102</v>
      </c>
      <c r="F209" s="47" t="s">
        <v>19</v>
      </c>
      <c r="G209" s="47" t="s">
        <v>18</v>
      </c>
      <c r="H209" s="8"/>
      <c r="I209" s="7" t="s">
        <v>190</v>
      </c>
      <c r="J209" s="17" t="s">
        <v>82</v>
      </c>
      <c r="K209" s="111">
        <v>15</v>
      </c>
      <c r="L209" s="92" t="s">
        <v>87</v>
      </c>
      <c r="M209" s="107" t="s">
        <v>17</v>
      </c>
      <c r="N209" s="106">
        <v>39.090000000000003</v>
      </c>
      <c r="O209" s="108">
        <v>78025.070000000007</v>
      </c>
      <c r="P209" s="110">
        <v>3050000</v>
      </c>
      <c r="Q209" s="196" t="s">
        <v>263</v>
      </c>
      <c r="R209" s="441">
        <v>0</v>
      </c>
      <c r="S209" s="450">
        <f t="shared" si="21"/>
        <v>0</v>
      </c>
      <c r="T209" s="451">
        <f t="shared" si="22"/>
        <v>0</v>
      </c>
    </row>
    <row r="210" spans="1:20" x14ac:dyDescent="0.3">
      <c r="A210" s="87">
        <v>25</v>
      </c>
      <c r="B210" s="85" t="s">
        <v>23</v>
      </c>
      <c r="C210" s="8" t="s">
        <v>189</v>
      </c>
      <c r="D210" s="8" t="s">
        <v>187</v>
      </c>
      <c r="E210" s="8" t="s">
        <v>102</v>
      </c>
      <c r="F210" s="47" t="s">
        <v>19</v>
      </c>
      <c r="G210" s="47" t="s">
        <v>18</v>
      </c>
      <c r="H210" s="8"/>
      <c r="I210" s="7" t="s">
        <v>190</v>
      </c>
      <c r="J210" s="17" t="s">
        <v>82</v>
      </c>
      <c r="K210" s="111">
        <v>16</v>
      </c>
      <c r="L210" s="92" t="s">
        <v>87</v>
      </c>
      <c r="M210" s="107" t="s">
        <v>17</v>
      </c>
      <c r="N210" s="106">
        <v>99.29</v>
      </c>
      <c r="O210" s="108">
        <v>78003.83</v>
      </c>
      <c r="P210" s="110">
        <v>7745000</v>
      </c>
      <c r="Q210" s="196" t="s">
        <v>263</v>
      </c>
      <c r="R210" s="441">
        <v>0</v>
      </c>
      <c r="S210" s="450">
        <f t="shared" si="21"/>
        <v>0</v>
      </c>
      <c r="T210" s="451">
        <f t="shared" si="22"/>
        <v>0</v>
      </c>
    </row>
    <row r="211" spans="1:20" x14ac:dyDescent="0.3">
      <c r="A211" s="87">
        <v>26</v>
      </c>
      <c r="B211" s="85" t="s">
        <v>23</v>
      </c>
      <c r="C211" s="8" t="s">
        <v>189</v>
      </c>
      <c r="D211" s="8" t="s">
        <v>187</v>
      </c>
      <c r="E211" s="8" t="s">
        <v>102</v>
      </c>
      <c r="F211" s="47" t="s">
        <v>19</v>
      </c>
      <c r="G211" s="47" t="s">
        <v>18</v>
      </c>
      <c r="H211" s="8"/>
      <c r="I211" s="39" t="s">
        <v>190</v>
      </c>
      <c r="J211" s="88" t="s">
        <v>82</v>
      </c>
      <c r="K211" s="112">
        <v>17</v>
      </c>
      <c r="L211" s="97" t="s">
        <v>87</v>
      </c>
      <c r="M211" s="113" t="s">
        <v>17</v>
      </c>
      <c r="N211" s="114">
        <v>31.21</v>
      </c>
      <c r="O211" s="115">
        <v>78019.87</v>
      </c>
      <c r="P211" s="116">
        <v>2435000</v>
      </c>
      <c r="Q211" s="196" t="s">
        <v>263</v>
      </c>
      <c r="R211" s="441">
        <v>0</v>
      </c>
      <c r="S211" s="450">
        <f t="shared" si="21"/>
        <v>0</v>
      </c>
      <c r="T211" s="451">
        <f t="shared" si="22"/>
        <v>0</v>
      </c>
    </row>
    <row r="212" spans="1:20" x14ac:dyDescent="0.3">
      <c r="A212" s="231">
        <v>27</v>
      </c>
      <c r="B212" s="232" t="s">
        <v>23</v>
      </c>
      <c r="C212" s="134" t="s">
        <v>191</v>
      </c>
      <c r="D212" s="134" t="s">
        <v>192</v>
      </c>
      <c r="E212" s="134" t="s">
        <v>102</v>
      </c>
      <c r="F212" s="223" t="s">
        <v>19</v>
      </c>
      <c r="G212" s="223" t="s">
        <v>18</v>
      </c>
      <c r="H212" s="134"/>
      <c r="I212" s="239" t="s">
        <v>159</v>
      </c>
      <c r="J212" s="239" t="s">
        <v>83</v>
      </c>
      <c r="K212" s="255">
        <v>1</v>
      </c>
      <c r="L212" s="241" t="s">
        <v>188</v>
      </c>
      <c r="M212" s="240" t="s">
        <v>164</v>
      </c>
      <c r="N212" s="256">
        <v>139.33000000000001</v>
      </c>
      <c r="O212" s="252">
        <v>90000</v>
      </c>
      <c r="P212" s="265">
        <f>N212*O212</f>
        <v>12539700.000000002</v>
      </c>
      <c r="Q212" s="266" t="s">
        <v>227</v>
      </c>
      <c r="R212" s="444">
        <v>0</v>
      </c>
      <c r="S212" s="450">
        <f t="shared" si="21"/>
        <v>0</v>
      </c>
      <c r="T212" s="451">
        <f t="shared" si="22"/>
        <v>0</v>
      </c>
    </row>
    <row r="213" spans="1:20" x14ac:dyDescent="0.3">
      <c r="A213" s="231">
        <v>28</v>
      </c>
      <c r="B213" s="232" t="s">
        <v>23</v>
      </c>
      <c r="C213" s="134" t="s">
        <v>191</v>
      </c>
      <c r="D213" s="134" t="s">
        <v>192</v>
      </c>
      <c r="E213" s="134" t="s">
        <v>102</v>
      </c>
      <c r="F213" s="223" t="s">
        <v>19</v>
      </c>
      <c r="G213" s="223" t="s">
        <v>18</v>
      </c>
      <c r="H213" s="134"/>
      <c r="I213" s="239" t="s">
        <v>159</v>
      </c>
      <c r="J213" s="239" t="s">
        <v>83</v>
      </c>
      <c r="K213" s="255">
        <v>2</v>
      </c>
      <c r="L213" s="241" t="s">
        <v>188</v>
      </c>
      <c r="M213" s="240" t="s">
        <v>164</v>
      </c>
      <c r="N213" s="256">
        <v>147.41999999999999</v>
      </c>
      <c r="O213" s="252">
        <v>90000</v>
      </c>
      <c r="P213" s="265">
        <f t="shared" ref="P213:P215" si="25">N213*O213</f>
        <v>13267799.999999998</v>
      </c>
      <c r="Q213" s="266" t="s">
        <v>227</v>
      </c>
      <c r="R213" s="444">
        <v>0</v>
      </c>
      <c r="S213" s="450">
        <f t="shared" si="21"/>
        <v>0</v>
      </c>
      <c r="T213" s="451">
        <f t="shared" si="22"/>
        <v>0</v>
      </c>
    </row>
    <row r="214" spans="1:20" x14ac:dyDescent="0.3">
      <c r="A214" s="231">
        <v>29</v>
      </c>
      <c r="B214" s="232" t="s">
        <v>23</v>
      </c>
      <c r="C214" s="134" t="s">
        <v>191</v>
      </c>
      <c r="D214" s="134" t="s">
        <v>192</v>
      </c>
      <c r="E214" s="134" t="s">
        <v>102</v>
      </c>
      <c r="F214" s="223" t="s">
        <v>19</v>
      </c>
      <c r="G214" s="223" t="s">
        <v>18</v>
      </c>
      <c r="H214" s="134"/>
      <c r="I214" s="239" t="s">
        <v>159</v>
      </c>
      <c r="J214" s="239" t="s">
        <v>83</v>
      </c>
      <c r="K214" s="255">
        <v>3</v>
      </c>
      <c r="L214" s="241" t="s">
        <v>188</v>
      </c>
      <c r="M214" s="240" t="s">
        <v>164</v>
      </c>
      <c r="N214" s="256">
        <v>146.47999999999999</v>
      </c>
      <c r="O214" s="252">
        <v>90000</v>
      </c>
      <c r="P214" s="265">
        <f t="shared" si="25"/>
        <v>13183200</v>
      </c>
      <c r="Q214" s="266" t="s">
        <v>227</v>
      </c>
      <c r="R214" s="444">
        <v>0</v>
      </c>
      <c r="S214" s="450">
        <f t="shared" si="21"/>
        <v>0</v>
      </c>
      <c r="T214" s="451">
        <f t="shared" si="22"/>
        <v>0</v>
      </c>
    </row>
    <row r="215" spans="1:20" x14ac:dyDescent="0.3">
      <c r="A215" s="231">
        <v>30</v>
      </c>
      <c r="B215" s="232" t="s">
        <v>23</v>
      </c>
      <c r="C215" s="134" t="s">
        <v>191</v>
      </c>
      <c r="D215" s="134" t="s">
        <v>192</v>
      </c>
      <c r="E215" s="134" t="s">
        <v>102</v>
      </c>
      <c r="F215" s="223" t="s">
        <v>19</v>
      </c>
      <c r="G215" s="223" t="s">
        <v>18</v>
      </c>
      <c r="H215" s="134"/>
      <c r="I215" s="239" t="s">
        <v>159</v>
      </c>
      <c r="J215" s="239" t="s">
        <v>84</v>
      </c>
      <c r="K215" s="255">
        <v>4</v>
      </c>
      <c r="L215" s="241" t="s">
        <v>86</v>
      </c>
      <c r="M215" s="240" t="s">
        <v>17</v>
      </c>
      <c r="N215" s="256">
        <v>99.46</v>
      </c>
      <c r="O215" s="252">
        <v>150000</v>
      </c>
      <c r="P215" s="265">
        <f t="shared" si="25"/>
        <v>14918999.999999998</v>
      </c>
      <c r="Q215" s="236" t="s">
        <v>213</v>
      </c>
      <c r="R215" s="444">
        <v>0</v>
      </c>
      <c r="S215" s="450">
        <f t="shared" si="21"/>
        <v>99.46</v>
      </c>
      <c r="T215" s="451">
        <f t="shared" si="22"/>
        <v>14918999.999999998</v>
      </c>
    </row>
    <row r="216" spans="1:20" x14ac:dyDescent="0.3">
      <c r="A216" s="87">
        <v>31</v>
      </c>
      <c r="B216" s="85" t="s">
        <v>23</v>
      </c>
      <c r="C216" s="8" t="s">
        <v>191</v>
      </c>
      <c r="D216" s="8" t="s">
        <v>192</v>
      </c>
      <c r="E216" s="8" t="s">
        <v>102</v>
      </c>
      <c r="F216" s="47" t="s">
        <v>19</v>
      </c>
      <c r="G216" s="47" t="s">
        <v>18</v>
      </c>
      <c r="H216" s="8"/>
      <c r="I216" s="91" t="s">
        <v>159</v>
      </c>
      <c r="J216" s="121" t="s">
        <v>83</v>
      </c>
      <c r="K216" s="94">
        <v>10</v>
      </c>
      <c r="L216" s="92" t="s">
        <v>87</v>
      </c>
      <c r="M216" s="94" t="s">
        <v>17</v>
      </c>
      <c r="N216" s="93">
        <v>80.010000000000005</v>
      </c>
      <c r="O216" s="99">
        <v>89988.75</v>
      </c>
      <c r="P216" s="120">
        <v>7200000</v>
      </c>
      <c r="Q216" s="196" t="s">
        <v>263</v>
      </c>
      <c r="R216" s="441">
        <v>0</v>
      </c>
      <c r="S216" s="450">
        <f t="shared" si="21"/>
        <v>0</v>
      </c>
      <c r="T216" s="451">
        <f t="shared" si="22"/>
        <v>0</v>
      </c>
    </row>
    <row r="217" spans="1:20" x14ac:dyDescent="0.3">
      <c r="A217" s="87">
        <v>32</v>
      </c>
      <c r="B217" s="85" t="s">
        <v>23</v>
      </c>
      <c r="C217" s="8" t="s">
        <v>191</v>
      </c>
      <c r="D217" s="8" t="s">
        <v>192</v>
      </c>
      <c r="E217" s="8" t="s">
        <v>102</v>
      </c>
      <c r="F217" s="47" t="s">
        <v>19</v>
      </c>
      <c r="G217" s="47" t="s">
        <v>18</v>
      </c>
      <c r="H217" s="8"/>
      <c r="I217" s="91" t="s">
        <v>159</v>
      </c>
      <c r="J217" s="102" t="s">
        <v>84</v>
      </c>
      <c r="K217" s="119">
        <v>14</v>
      </c>
      <c r="L217" s="92" t="s">
        <v>193</v>
      </c>
      <c r="M217" s="94" t="s">
        <v>17</v>
      </c>
      <c r="N217" s="93">
        <v>83.93</v>
      </c>
      <c r="O217" s="99">
        <v>94126.06</v>
      </c>
      <c r="P217" s="120">
        <v>7900000</v>
      </c>
      <c r="Q217" s="196" t="s">
        <v>263</v>
      </c>
      <c r="R217" s="441">
        <v>0</v>
      </c>
      <c r="S217" s="450">
        <f t="shared" si="21"/>
        <v>0</v>
      </c>
      <c r="T217" s="451">
        <f t="shared" si="22"/>
        <v>0</v>
      </c>
    </row>
    <row r="218" spans="1:20" x14ac:dyDescent="0.3">
      <c r="A218" s="87">
        <v>33</v>
      </c>
      <c r="B218" s="85" t="s">
        <v>23</v>
      </c>
      <c r="C218" s="8" t="s">
        <v>191</v>
      </c>
      <c r="D218" s="8" t="s">
        <v>192</v>
      </c>
      <c r="E218" s="8" t="s">
        <v>102</v>
      </c>
      <c r="F218" s="47" t="s">
        <v>19</v>
      </c>
      <c r="G218" s="47" t="s">
        <v>18</v>
      </c>
      <c r="H218" s="8"/>
      <c r="I218" s="91" t="s">
        <v>159</v>
      </c>
      <c r="J218" s="102" t="s">
        <v>84</v>
      </c>
      <c r="K218" s="119">
        <v>17</v>
      </c>
      <c r="L218" s="92" t="s">
        <v>193</v>
      </c>
      <c r="M218" s="94" t="s">
        <v>17</v>
      </c>
      <c r="N218" s="93">
        <v>106.88</v>
      </c>
      <c r="O218" s="99">
        <v>94030.69</v>
      </c>
      <c r="P218" s="120">
        <v>10050000</v>
      </c>
      <c r="Q218" s="196" t="s">
        <v>263</v>
      </c>
      <c r="R218" s="441">
        <v>0</v>
      </c>
      <c r="S218" s="450">
        <f t="shared" si="21"/>
        <v>0</v>
      </c>
      <c r="T218" s="451">
        <f t="shared" si="22"/>
        <v>0</v>
      </c>
    </row>
    <row r="219" spans="1:20" x14ac:dyDescent="0.3">
      <c r="A219" s="231">
        <v>34</v>
      </c>
      <c r="B219" s="232" t="s">
        <v>23</v>
      </c>
      <c r="C219" s="134" t="s">
        <v>191</v>
      </c>
      <c r="D219" s="134" t="s">
        <v>192</v>
      </c>
      <c r="E219" s="134" t="s">
        <v>102</v>
      </c>
      <c r="F219" s="223" t="s">
        <v>19</v>
      </c>
      <c r="G219" s="223" t="s">
        <v>18</v>
      </c>
      <c r="H219" s="134"/>
      <c r="I219" s="239" t="s">
        <v>159</v>
      </c>
      <c r="J219" s="267" t="s">
        <v>84</v>
      </c>
      <c r="K219" s="268">
        <v>19</v>
      </c>
      <c r="L219" s="269" t="s">
        <v>193</v>
      </c>
      <c r="M219" s="270" t="s">
        <v>17</v>
      </c>
      <c r="N219" s="271">
        <v>76.430000000000007</v>
      </c>
      <c r="O219" s="272">
        <v>94203.85</v>
      </c>
      <c r="P219" s="273">
        <v>7200000</v>
      </c>
      <c r="Q219" s="236" t="s">
        <v>213</v>
      </c>
      <c r="R219" s="444">
        <v>0</v>
      </c>
      <c r="S219" s="450">
        <f t="shared" si="21"/>
        <v>76.430000000000007</v>
      </c>
      <c r="T219" s="451">
        <f t="shared" si="22"/>
        <v>7200000</v>
      </c>
    </row>
    <row r="220" spans="1:20" x14ac:dyDescent="0.3">
      <c r="A220" s="231">
        <v>35</v>
      </c>
      <c r="B220" s="232" t="s">
        <v>23</v>
      </c>
      <c r="C220" s="134" t="s">
        <v>194</v>
      </c>
      <c r="D220" s="134" t="s">
        <v>133</v>
      </c>
      <c r="E220" s="134" t="s">
        <v>102</v>
      </c>
      <c r="F220" s="134" t="s">
        <v>89</v>
      </c>
      <c r="G220" s="134" t="s">
        <v>18</v>
      </c>
      <c r="H220" s="134"/>
      <c r="I220" s="254" t="s">
        <v>107</v>
      </c>
      <c r="J220" s="224" t="s">
        <v>82</v>
      </c>
      <c r="K220" s="255">
        <v>1</v>
      </c>
      <c r="L220" s="274" t="s">
        <v>156</v>
      </c>
      <c r="M220" s="270" t="s">
        <v>17</v>
      </c>
      <c r="N220" s="256">
        <v>121.8</v>
      </c>
      <c r="O220" s="252">
        <v>90024.63</v>
      </c>
      <c r="P220" s="265">
        <v>10965000</v>
      </c>
      <c r="Q220" s="236" t="s">
        <v>213</v>
      </c>
      <c r="R220" s="444">
        <v>0</v>
      </c>
      <c r="S220" s="450">
        <f t="shared" si="21"/>
        <v>121.8</v>
      </c>
      <c r="T220" s="451">
        <f t="shared" si="22"/>
        <v>10965000</v>
      </c>
    </row>
    <row r="221" spans="1:20" x14ac:dyDescent="0.3">
      <c r="A221" s="87">
        <v>36</v>
      </c>
      <c r="B221" s="85" t="s">
        <v>23</v>
      </c>
      <c r="C221" s="2" t="s">
        <v>194</v>
      </c>
      <c r="D221" s="2" t="s">
        <v>133</v>
      </c>
      <c r="E221" s="2" t="s">
        <v>102</v>
      </c>
      <c r="F221" s="2" t="s">
        <v>89</v>
      </c>
      <c r="G221" s="2" t="s">
        <v>18</v>
      </c>
      <c r="H221" s="2"/>
      <c r="I221" s="117" t="s">
        <v>107</v>
      </c>
      <c r="J221" s="88" t="s">
        <v>82</v>
      </c>
      <c r="K221" s="119">
        <v>1</v>
      </c>
      <c r="L221" s="92" t="s">
        <v>86</v>
      </c>
      <c r="M221" s="98" t="s">
        <v>17</v>
      </c>
      <c r="N221" s="93">
        <v>41.94</v>
      </c>
      <c r="O221" s="99">
        <v>100000</v>
      </c>
      <c r="P221" s="120">
        <v>4194000</v>
      </c>
      <c r="Q221" s="196" t="s">
        <v>263</v>
      </c>
      <c r="R221" s="441">
        <v>0</v>
      </c>
      <c r="S221" s="450">
        <f t="shared" si="21"/>
        <v>0</v>
      </c>
      <c r="T221" s="451">
        <f t="shared" si="22"/>
        <v>0</v>
      </c>
    </row>
    <row r="222" spans="1:20" x14ac:dyDescent="0.3">
      <c r="A222" s="231">
        <v>37</v>
      </c>
      <c r="B222" s="232" t="s">
        <v>23</v>
      </c>
      <c r="C222" s="134" t="s">
        <v>194</v>
      </c>
      <c r="D222" s="134" t="s">
        <v>133</v>
      </c>
      <c r="E222" s="134" t="s">
        <v>102</v>
      </c>
      <c r="F222" s="134" t="s">
        <v>89</v>
      </c>
      <c r="G222" s="134" t="s">
        <v>18</v>
      </c>
      <c r="H222" s="134"/>
      <c r="I222" s="254" t="s">
        <v>107</v>
      </c>
      <c r="J222" s="239" t="s">
        <v>83</v>
      </c>
      <c r="K222" s="255">
        <v>6</v>
      </c>
      <c r="L222" s="241" t="s">
        <v>86</v>
      </c>
      <c r="M222" s="270" t="s">
        <v>17</v>
      </c>
      <c r="N222" s="256">
        <v>534.66999999999996</v>
      </c>
      <c r="O222" s="252">
        <v>85005.7</v>
      </c>
      <c r="P222" s="265">
        <v>45450000</v>
      </c>
      <c r="Q222" s="266" t="s">
        <v>227</v>
      </c>
      <c r="R222" s="444">
        <v>0</v>
      </c>
      <c r="S222" s="450">
        <f t="shared" si="21"/>
        <v>0</v>
      </c>
      <c r="T222" s="451">
        <f t="shared" si="22"/>
        <v>0</v>
      </c>
    </row>
    <row r="223" spans="1:20" x14ac:dyDescent="0.3">
      <c r="A223" s="87">
        <v>38</v>
      </c>
      <c r="B223" s="85" t="s">
        <v>23</v>
      </c>
      <c r="C223" s="2" t="s">
        <v>194</v>
      </c>
      <c r="D223" s="2" t="s">
        <v>133</v>
      </c>
      <c r="E223" s="2" t="s">
        <v>102</v>
      </c>
      <c r="F223" s="2" t="s">
        <v>89</v>
      </c>
      <c r="G223" s="61" t="s">
        <v>18</v>
      </c>
      <c r="H223" s="61"/>
      <c r="I223" s="126" t="s">
        <v>107</v>
      </c>
      <c r="J223" s="122" t="s">
        <v>84</v>
      </c>
      <c r="K223" s="123">
        <v>5</v>
      </c>
      <c r="L223" s="97" t="s">
        <v>87</v>
      </c>
      <c r="M223" s="98" t="s">
        <v>17</v>
      </c>
      <c r="N223" s="124">
        <v>99.9</v>
      </c>
      <c r="O223" s="105">
        <v>65015.02</v>
      </c>
      <c r="P223" s="125">
        <v>6495000</v>
      </c>
      <c r="Q223" s="196" t="s">
        <v>263</v>
      </c>
      <c r="R223" s="441">
        <v>0</v>
      </c>
      <c r="S223" s="450">
        <f t="shared" si="21"/>
        <v>0</v>
      </c>
      <c r="T223" s="451">
        <f t="shared" si="22"/>
        <v>0</v>
      </c>
    </row>
    <row r="224" spans="1:20" x14ac:dyDescent="0.3">
      <c r="A224" s="87">
        <v>39</v>
      </c>
      <c r="B224" s="85" t="s">
        <v>23</v>
      </c>
      <c r="C224" s="2" t="s">
        <v>195</v>
      </c>
      <c r="D224" s="2" t="s">
        <v>112</v>
      </c>
      <c r="E224" s="2" t="s">
        <v>113</v>
      </c>
      <c r="F224" s="2" t="s">
        <v>118</v>
      </c>
      <c r="G224" s="92" t="s">
        <v>94</v>
      </c>
      <c r="H224" s="92"/>
      <c r="I224" s="275" t="s">
        <v>165</v>
      </c>
      <c r="J224" s="122" t="s">
        <v>84</v>
      </c>
      <c r="K224" s="119">
        <v>3</v>
      </c>
      <c r="L224" s="92" t="s">
        <v>86</v>
      </c>
      <c r="M224" s="94" t="s">
        <v>17</v>
      </c>
      <c r="N224" s="93">
        <v>71.5</v>
      </c>
      <c r="O224" s="99">
        <v>60279.72</v>
      </c>
      <c r="P224" s="120">
        <v>4310000</v>
      </c>
      <c r="Q224" s="196" t="s">
        <v>263</v>
      </c>
      <c r="R224" s="441">
        <v>0</v>
      </c>
      <c r="S224" s="450">
        <f t="shared" si="21"/>
        <v>0</v>
      </c>
      <c r="T224" s="451">
        <f t="shared" si="22"/>
        <v>0</v>
      </c>
    </row>
    <row r="225" spans="1:20" x14ac:dyDescent="0.3">
      <c r="A225" s="87">
        <v>40</v>
      </c>
      <c r="B225" s="85" t="s">
        <v>23</v>
      </c>
      <c r="C225" s="2" t="s">
        <v>195</v>
      </c>
      <c r="D225" s="2" t="s">
        <v>112</v>
      </c>
      <c r="E225" s="2" t="s">
        <v>113</v>
      </c>
      <c r="F225" s="2" t="s">
        <v>118</v>
      </c>
      <c r="G225" s="92" t="s">
        <v>94</v>
      </c>
      <c r="H225" s="92"/>
      <c r="I225" s="275" t="s">
        <v>165</v>
      </c>
      <c r="J225" s="122" t="s">
        <v>84</v>
      </c>
      <c r="K225" s="119">
        <v>5</v>
      </c>
      <c r="L225" s="92" t="s">
        <v>86</v>
      </c>
      <c r="M225" s="94" t="s">
        <v>17</v>
      </c>
      <c r="N225" s="93">
        <v>62.2</v>
      </c>
      <c r="O225" s="99">
        <v>60289.39</v>
      </c>
      <c r="P225" s="120">
        <v>3750000</v>
      </c>
      <c r="Q225" s="196" t="s">
        <v>263</v>
      </c>
      <c r="R225" s="441">
        <v>0</v>
      </c>
      <c r="S225" s="450">
        <f t="shared" si="21"/>
        <v>0</v>
      </c>
      <c r="T225" s="451">
        <f t="shared" si="22"/>
        <v>0</v>
      </c>
    </row>
    <row r="226" spans="1:20" x14ac:dyDescent="0.3">
      <c r="A226" s="87">
        <v>41</v>
      </c>
      <c r="B226" s="85" t="s">
        <v>23</v>
      </c>
      <c r="C226" s="2" t="s">
        <v>195</v>
      </c>
      <c r="D226" s="2" t="s">
        <v>112</v>
      </c>
      <c r="E226" s="2" t="s">
        <v>113</v>
      </c>
      <c r="F226" s="2" t="s">
        <v>118</v>
      </c>
      <c r="G226" s="92" t="s">
        <v>94</v>
      </c>
      <c r="H226" s="92"/>
      <c r="I226" s="275" t="s">
        <v>165</v>
      </c>
      <c r="J226" s="122" t="s">
        <v>84</v>
      </c>
      <c r="K226" s="119">
        <v>4</v>
      </c>
      <c r="L226" s="92" t="s">
        <v>86</v>
      </c>
      <c r="M226" s="94" t="s">
        <v>17</v>
      </c>
      <c r="N226" s="93">
        <v>38.5</v>
      </c>
      <c r="O226" s="99">
        <v>60259.74</v>
      </c>
      <c r="P226" s="120">
        <v>2320000</v>
      </c>
      <c r="Q226" s="196" t="s">
        <v>263</v>
      </c>
      <c r="R226" s="441">
        <v>0</v>
      </c>
      <c r="S226" s="450">
        <f t="shared" ref="S226:S261" si="26">IF(Q226="продано",N226,0)</f>
        <v>0</v>
      </c>
      <c r="T226" s="451">
        <f t="shared" ref="T226:T261" si="27">IF(Q226="продано",P226,0)</f>
        <v>0</v>
      </c>
    </row>
    <row r="227" spans="1:20" x14ac:dyDescent="0.3">
      <c r="A227" s="231">
        <v>42</v>
      </c>
      <c r="B227" s="232" t="s">
        <v>23</v>
      </c>
      <c r="C227" s="134" t="s">
        <v>195</v>
      </c>
      <c r="D227" s="134" t="s">
        <v>112</v>
      </c>
      <c r="E227" s="134" t="s">
        <v>113</v>
      </c>
      <c r="F227" s="134" t="s">
        <v>118</v>
      </c>
      <c r="G227" s="241" t="s">
        <v>94</v>
      </c>
      <c r="H227" s="241"/>
      <c r="I227" s="258" t="s">
        <v>165</v>
      </c>
      <c r="J227" s="267" t="s">
        <v>84</v>
      </c>
      <c r="K227" s="268">
        <v>2</v>
      </c>
      <c r="L227" s="269" t="s">
        <v>86</v>
      </c>
      <c r="M227" s="270" t="s">
        <v>17</v>
      </c>
      <c r="N227" s="271">
        <v>38</v>
      </c>
      <c r="O227" s="272">
        <v>60263.16</v>
      </c>
      <c r="P227" s="273">
        <v>2290000</v>
      </c>
      <c r="Q227" s="236" t="s">
        <v>213</v>
      </c>
      <c r="R227" s="444">
        <v>0</v>
      </c>
      <c r="S227" s="450">
        <f t="shared" si="26"/>
        <v>38</v>
      </c>
      <c r="T227" s="451">
        <f t="shared" si="27"/>
        <v>2290000</v>
      </c>
    </row>
    <row r="228" spans="1:20" x14ac:dyDescent="0.3">
      <c r="A228" s="87">
        <v>43</v>
      </c>
      <c r="B228" s="85" t="s">
        <v>23</v>
      </c>
      <c r="C228" s="2" t="s">
        <v>195</v>
      </c>
      <c r="D228" s="2" t="s">
        <v>112</v>
      </c>
      <c r="E228" s="2" t="s">
        <v>113</v>
      </c>
      <c r="F228" s="2" t="s">
        <v>118</v>
      </c>
      <c r="G228" s="92" t="s">
        <v>94</v>
      </c>
      <c r="H228" s="92"/>
      <c r="I228" s="275" t="s">
        <v>165</v>
      </c>
      <c r="J228" s="122" t="s">
        <v>84</v>
      </c>
      <c r="K228" s="123">
        <v>1</v>
      </c>
      <c r="L228" s="276" t="s">
        <v>156</v>
      </c>
      <c r="M228" s="98" t="s">
        <v>17</v>
      </c>
      <c r="N228" s="124">
        <v>328.7</v>
      </c>
      <c r="O228" s="105">
        <f>P228/N228</f>
        <v>63888.043808944327</v>
      </c>
      <c r="P228" s="125">
        <v>21000000</v>
      </c>
      <c r="Q228" s="212" t="s">
        <v>214</v>
      </c>
      <c r="R228" s="441">
        <v>0</v>
      </c>
      <c r="S228" s="450">
        <f t="shared" si="26"/>
        <v>0</v>
      </c>
      <c r="T228" s="451">
        <f t="shared" si="27"/>
        <v>0</v>
      </c>
    </row>
    <row r="229" spans="1:20" x14ac:dyDescent="0.3">
      <c r="A229" s="87">
        <v>44</v>
      </c>
      <c r="B229" s="85" t="s">
        <v>23</v>
      </c>
      <c r="C229" s="2" t="s">
        <v>196</v>
      </c>
      <c r="D229" s="2" t="s">
        <v>197</v>
      </c>
      <c r="E229" s="2" t="s">
        <v>101</v>
      </c>
      <c r="F229" s="2" t="s">
        <v>91</v>
      </c>
      <c r="G229" s="92" t="s">
        <v>94</v>
      </c>
      <c r="H229" s="118"/>
      <c r="I229" s="117" t="s">
        <v>62</v>
      </c>
      <c r="J229" s="122" t="s">
        <v>84</v>
      </c>
      <c r="K229" s="94">
        <v>1</v>
      </c>
      <c r="L229" s="92" t="s">
        <v>188</v>
      </c>
      <c r="M229" s="94" t="s">
        <v>164</v>
      </c>
      <c r="N229" s="100">
        <v>201.7</v>
      </c>
      <c r="O229" s="99">
        <v>60000</v>
      </c>
      <c r="P229" s="120">
        <v>12102000</v>
      </c>
      <c r="Q229" s="196" t="s">
        <v>263</v>
      </c>
      <c r="R229" s="441">
        <v>0</v>
      </c>
      <c r="S229" s="450">
        <f t="shared" si="26"/>
        <v>0</v>
      </c>
      <c r="T229" s="451">
        <f t="shared" si="27"/>
        <v>0</v>
      </c>
    </row>
    <row r="230" spans="1:20" x14ac:dyDescent="0.3">
      <c r="A230" s="231">
        <v>45</v>
      </c>
      <c r="B230" s="232" t="s">
        <v>23</v>
      </c>
      <c r="C230" s="134" t="s">
        <v>196</v>
      </c>
      <c r="D230" s="134" t="s">
        <v>197</v>
      </c>
      <c r="E230" s="134" t="s">
        <v>101</v>
      </c>
      <c r="F230" s="134" t="s">
        <v>91</v>
      </c>
      <c r="G230" s="241" t="s">
        <v>94</v>
      </c>
      <c r="H230" s="233"/>
      <c r="I230" s="254" t="s">
        <v>62</v>
      </c>
      <c r="J230" s="267" t="s">
        <v>84</v>
      </c>
      <c r="K230" s="241" t="s">
        <v>24</v>
      </c>
      <c r="L230" s="241" t="s">
        <v>87</v>
      </c>
      <c r="M230" s="240" t="s">
        <v>164</v>
      </c>
      <c r="N230" s="251">
        <v>79.2</v>
      </c>
      <c r="O230" s="252">
        <v>55000</v>
      </c>
      <c r="P230" s="265">
        <v>4356000</v>
      </c>
      <c r="Q230" s="236" t="s">
        <v>213</v>
      </c>
      <c r="R230" s="444">
        <v>0</v>
      </c>
      <c r="S230" s="450">
        <f t="shared" si="26"/>
        <v>79.2</v>
      </c>
      <c r="T230" s="451">
        <f t="shared" si="27"/>
        <v>4356000</v>
      </c>
    </row>
    <row r="231" spans="1:20" x14ac:dyDescent="0.3">
      <c r="A231" s="87">
        <v>46</v>
      </c>
      <c r="B231" s="85" t="s">
        <v>23</v>
      </c>
      <c r="C231" s="2" t="s">
        <v>196</v>
      </c>
      <c r="D231" s="2" t="s">
        <v>197</v>
      </c>
      <c r="E231" s="2" t="s">
        <v>101</v>
      </c>
      <c r="F231" s="2" t="s">
        <v>91</v>
      </c>
      <c r="G231" s="92" t="s">
        <v>94</v>
      </c>
      <c r="H231" s="118"/>
      <c r="I231" s="117" t="s">
        <v>62</v>
      </c>
      <c r="J231" s="122" t="s">
        <v>84</v>
      </c>
      <c r="K231" s="92" t="s">
        <v>25</v>
      </c>
      <c r="L231" s="92" t="s">
        <v>87</v>
      </c>
      <c r="M231" s="94" t="s">
        <v>164</v>
      </c>
      <c r="N231" s="100">
        <v>63.1</v>
      </c>
      <c r="O231" s="99">
        <f>P231/N231</f>
        <v>51500</v>
      </c>
      <c r="P231" s="120">
        <v>3249650</v>
      </c>
      <c r="Q231" s="196" t="s">
        <v>263</v>
      </c>
      <c r="R231" s="278" t="s">
        <v>275</v>
      </c>
      <c r="S231" s="450">
        <f t="shared" si="26"/>
        <v>0</v>
      </c>
      <c r="T231" s="451">
        <f t="shared" si="27"/>
        <v>0</v>
      </c>
    </row>
    <row r="232" spans="1:20" x14ac:dyDescent="0.3">
      <c r="A232" s="87">
        <v>47</v>
      </c>
      <c r="B232" s="85" t="s">
        <v>23</v>
      </c>
      <c r="C232" s="2" t="s">
        <v>196</v>
      </c>
      <c r="D232" s="2" t="s">
        <v>197</v>
      </c>
      <c r="E232" s="2" t="s">
        <v>101</v>
      </c>
      <c r="F232" s="2" t="s">
        <v>91</v>
      </c>
      <c r="G232" s="92" t="s">
        <v>94</v>
      </c>
      <c r="H232" s="118"/>
      <c r="I232" s="117" t="s">
        <v>62</v>
      </c>
      <c r="J232" s="122" t="s">
        <v>84</v>
      </c>
      <c r="K232" s="92" t="s">
        <v>26</v>
      </c>
      <c r="L232" s="92" t="s">
        <v>87</v>
      </c>
      <c r="M232" s="94" t="s">
        <v>164</v>
      </c>
      <c r="N232" s="100">
        <v>66</v>
      </c>
      <c r="O232" s="99">
        <f t="shared" ref="O232:O233" si="28">P232/N232</f>
        <v>51500</v>
      </c>
      <c r="P232" s="120">
        <v>3399000</v>
      </c>
      <c r="Q232" s="196" t="s">
        <v>263</v>
      </c>
      <c r="R232" s="278" t="s">
        <v>275</v>
      </c>
      <c r="S232" s="450">
        <f t="shared" si="26"/>
        <v>0</v>
      </c>
      <c r="T232" s="451">
        <f t="shared" si="27"/>
        <v>0</v>
      </c>
    </row>
    <row r="233" spans="1:20" x14ac:dyDescent="0.3">
      <c r="A233" s="87">
        <v>48</v>
      </c>
      <c r="B233" s="85" t="s">
        <v>23</v>
      </c>
      <c r="C233" s="2" t="s">
        <v>196</v>
      </c>
      <c r="D233" s="2" t="s">
        <v>197</v>
      </c>
      <c r="E233" s="2" t="s">
        <v>101</v>
      </c>
      <c r="F233" s="2" t="s">
        <v>91</v>
      </c>
      <c r="G233" s="92" t="s">
        <v>94</v>
      </c>
      <c r="H233" s="118"/>
      <c r="I233" s="117" t="s">
        <v>62</v>
      </c>
      <c r="J233" s="122" t="s">
        <v>84</v>
      </c>
      <c r="K233" s="247" t="s">
        <v>224</v>
      </c>
      <c r="L233" s="92" t="s">
        <v>87</v>
      </c>
      <c r="M233" s="94" t="s">
        <v>164</v>
      </c>
      <c r="N233" s="104">
        <v>72</v>
      </c>
      <c r="O233" s="99">
        <f t="shared" si="28"/>
        <v>62958.333333333336</v>
      </c>
      <c r="P233" s="125">
        <v>4533000</v>
      </c>
      <c r="Q233" s="212" t="s">
        <v>214</v>
      </c>
      <c r="R233" s="441">
        <v>0</v>
      </c>
      <c r="S233" s="450">
        <f t="shared" si="26"/>
        <v>0</v>
      </c>
      <c r="T233" s="451">
        <f t="shared" si="27"/>
        <v>0</v>
      </c>
    </row>
    <row r="234" spans="1:20" x14ac:dyDescent="0.3">
      <c r="A234" s="231">
        <v>49</v>
      </c>
      <c r="B234" s="232" t="s">
        <v>23</v>
      </c>
      <c r="C234" s="134" t="s">
        <v>196</v>
      </c>
      <c r="D234" s="134" t="s">
        <v>197</v>
      </c>
      <c r="E234" s="134" t="s">
        <v>101</v>
      </c>
      <c r="F234" s="134" t="s">
        <v>91</v>
      </c>
      <c r="G234" s="241" t="s">
        <v>94</v>
      </c>
      <c r="H234" s="233"/>
      <c r="I234" s="254" t="s">
        <v>62</v>
      </c>
      <c r="J234" s="267" t="s">
        <v>84</v>
      </c>
      <c r="K234" s="269" t="s">
        <v>27</v>
      </c>
      <c r="L234" s="269" t="s">
        <v>87</v>
      </c>
      <c r="M234" s="270" t="s">
        <v>164</v>
      </c>
      <c r="N234" s="277">
        <v>70.3</v>
      </c>
      <c r="O234" s="272">
        <v>55000</v>
      </c>
      <c r="P234" s="273">
        <v>3866500</v>
      </c>
      <c r="Q234" s="236" t="s">
        <v>213</v>
      </c>
      <c r="R234" s="444">
        <v>0</v>
      </c>
      <c r="S234" s="450">
        <f t="shared" si="26"/>
        <v>70.3</v>
      </c>
      <c r="T234" s="451">
        <f t="shared" si="27"/>
        <v>3866500</v>
      </c>
    </row>
    <row r="235" spans="1:20" x14ac:dyDescent="0.3">
      <c r="A235" s="87">
        <v>50</v>
      </c>
      <c r="B235" s="85" t="s">
        <v>23</v>
      </c>
      <c r="C235" s="2" t="s">
        <v>198</v>
      </c>
      <c r="D235" s="2" t="s">
        <v>197</v>
      </c>
      <c r="E235" s="2" t="s">
        <v>101</v>
      </c>
      <c r="F235" s="2" t="s">
        <v>91</v>
      </c>
      <c r="G235" s="92" t="s">
        <v>94</v>
      </c>
      <c r="H235" s="2"/>
      <c r="I235" s="10" t="s">
        <v>165</v>
      </c>
      <c r="J235" s="121" t="s">
        <v>83</v>
      </c>
      <c r="K235" s="119">
        <v>3</v>
      </c>
      <c r="L235" s="92" t="s">
        <v>188</v>
      </c>
      <c r="M235" s="94" t="s">
        <v>17</v>
      </c>
      <c r="N235" s="93">
        <v>141.28</v>
      </c>
      <c r="O235" s="99">
        <v>75000</v>
      </c>
      <c r="P235" s="120">
        <v>10596000</v>
      </c>
      <c r="Q235" s="196" t="s">
        <v>263</v>
      </c>
      <c r="R235" s="441">
        <v>0</v>
      </c>
      <c r="S235" s="450">
        <f t="shared" si="26"/>
        <v>0</v>
      </c>
      <c r="T235" s="451">
        <f t="shared" si="27"/>
        <v>0</v>
      </c>
    </row>
    <row r="236" spans="1:20" x14ac:dyDescent="0.3">
      <c r="A236" s="87">
        <v>51</v>
      </c>
      <c r="B236" s="85" t="s">
        <v>23</v>
      </c>
      <c r="C236" s="2" t="s">
        <v>198</v>
      </c>
      <c r="D236" s="2" t="s">
        <v>197</v>
      </c>
      <c r="E236" s="2" t="s">
        <v>101</v>
      </c>
      <c r="F236" s="2" t="s">
        <v>91</v>
      </c>
      <c r="G236" s="92" t="s">
        <v>94</v>
      </c>
      <c r="H236" s="2"/>
      <c r="I236" s="10" t="s">
        <v>165</v>
      </c>
      <c r="J236" s="102" t="s">
        <v>84</v>
      </c>
      <c r="K236" s="119">
        <v>4</v>
      </c>
      <c r="L236" s="92" t="s">
        <v>188</v>
      </c>
      <c r="M236" s="94" t="s">
        <v>17</v>
      </c>
      <c r="N236" s="93">
        <v>101.22</v>
      </c>
      <c r="O236" s="99">
        <v>75000</v>
      </c>
      <c r="P236" s="120">
        <v>7591500</v>
      </c>
      <c r="Q236" s="196" t="s">
        <v>263</v>
      </c>
      <c r="R236" s="441">
        <v>0</v>
      </c>
      <c r="S236" s="450">
        <f t="shared" si="26"/>
        <v>0</v>
      </c>
      <c r="T236" s="451">
        <f t="shared" si="27"/>
        <v>0</v>
      </c>
    </row>
    <row r="237" spans="1:20" x14ac:dyDescent="0.3">
      <c r="A237" s="87">
        <v>52</v>
      </c>
      <c r="B237" s="85" t="s">
        <v>23</v>
      </c>
      <c r="C237" s="2" t="s">
        <v>198</v>
      </c>
      <c r="D237" s="2" t="s">
        <v>197</v>
      </c>
      <c r="E237" s="2" t="s">
        <v>101</v>
      </c>
      <c r="F237" s="2" t="s">
        <v>91</v>
      </c>
      <c r="G237" s="92" t="s">
        <v>94</v>
      </c>
      <c r="H237" s="2"/>
      <c r="I237" s="10" t="s">
        <v>165</v>
      </c>
      <c r="J237" s="121" t="s">
        <v>83</v>
      </c>
      <c r="K237" s="119">
        <v>5</v>
      </c>
      <c r="L237" s="92" t="s">
        <v>188</v>
      </c>
      <c r="M237" s="98" t="s">
        <v>17</v>
      </c>
      <c r="N237" s="93">
        <v>152.9</v>
      </c>
      <c r="O237" s="99">
        <v>75000</v>
      </c>
      <c r="P237" s="120">
        <v>11467500</v>
      </c>
      <c r="Q237" s="196" t="s">
        <v>263</v>
      </c>
      <c r="R237" s="441">
        <v>0</v>
      </c>
      <c r="S237" s="450">
        <f t="shared" si="26"/>
        <v>0</v>
      </c>
      <c r="T237" s="451">
        <f t="shared" si="27"/>
        <v>0</v>
      </c>
    </row>
    <row r="238" spans="1:20" x14ac:dyDescent="0.3">
      <c r="A238" s="87">
        <v>53</v>
      </c>
      <c r="B238" s="85" t="s">
        <v>23</v>
      </c>
      <c r="C238" s="2" t="s">
        <v>198</v>
      </c>
      <c r="D238" s="2" t="s">
        <v>197</v>
      </c>
      <c r="E238" s="2" t="s">
        <v>101</v>
      </c>
      <c r="F238" s="2" t="s">
        <v>91</v>
      </c>
      <c r="G238" s="92" t="s">
        <v>94</v>
      </c>
      <c r="H238" s="2"/>
      <c r="I238" s="10" t="s">
        <v>165</v>
      </c>
      <c r="J238" s="121" t="s">
        <v>83</v>
      </c>
      <c r="K238" s="119">
        <v>6</v>
      </c>
      <c r="L238" s="92" t="s">
        <v>188</v>
      </c>
      <c r="M238" s="98" t="s">
        <v>17</v>
      </c>
      <c r="N238" s="93">
        <v>200.68</v>
      </c>
      <c r="O238" s="99">
        <v>75000</v>
      </c>
      <c r="P238" s="120">
        <v>15051000</v>
      </c>
      <c r="Q238" s="196" t="s">
        <v>263</v>
      </c>
      <c r="R238" s="441">
        <v>0</v>
      </c>
      <c r="S238" s="450">
        <f t="shared" si="26"/>
        <v>0</v>
      </c>
      <c r="T238" s="451">
        <f t="shared" si="27"/>
        <v>0</v>
      </c>
    </row>
    <row r="239" spans="1:20" x14ac:dyDescent="0.3">
      <c r="A239" s="87">
        <v>54</v>
      </c>
      <c r="B239" s="85" t="s">
        <v>23</v>
      </c>
      <c r="C239" s="2" t="s">
        <v>198</v>
      </c>
      <c r="D239" s="2" t="s">
        <v>197</v>
      </c>
      <c r="E239" s="2" t="s">
        <v>101</v>
      </c>
      <c r="F239" s="2" t="s">
        <v>91</v>
      </c>
      <c r="G239" s="92" t="s">
        <v>94</v>
      </c>
      <c r="H239" s="2"/>
      <c r="I239" s="10" t="s">
        <v>165</v>
      </c>
      <c r="J239" s="121" t="s">
        <v>83</v>
      </c>
      <c r="K239" s="119" t="s">
        <v>40</v>
      </c>
      <c r="L239" s="92" t="s">
        <v>87</v>
      </c>
      <c r="M239" s="94" t="s">
        <v>164</v>
      </c>
      <c r="N239" s="93">
        <v>102.93</v>
      </c>
      <c r="O239" s="99">
        <v>62000</v>
      </c>
      <c r="P239" s="120">
        <v>6381660</v>
      </c>
      <c r="Q239" s="196" t="s">
        <v>263</v>
      </c>
      <c r="R239" s="441">
        <v>0</v>
      </c>
      <c r="S239" s="450">
        <f t="shared" si="26"/>
        <v>0</v>
      </c>
      <c r="T239" s="451">
        <f t="shared" si="27"/>
        <v>0</v>
      </c>
    </row>
    <row r="240" spans="1:20" x14ac:dyDescent="0.3">
      <c r="A240" s="87">
        <v>55</v>
      </c>
      <c r="B240" s="85" t="s">
        <v>23</v>
      </c>
      <c r="C240" s="2" t="s">
        <v>198</v>
      </c>
      <c r="D240" s="2" t="s">
        <v>197</v>
      </c>
      <c r="E240" s="2" t="s">
        <v>101</v>
      </c>
      <c r="F240" s="2" t="s">
        <v>91</v>
      </c>
      <c r="G240" s="92" t="s">
        <v>94</v>
      </c>
      <c r="H240" s="2"/>
      <c r="I240" s="10" t="s">
        <v>165</v>
      </c>
      <c r="J240" s="121" t="s">
        <v>83</v>
      </c>
      <c r="K240" s="119" t="s">
        <v>28</v>
      </c>
      <c r="L240" s="92" t="s">
        <v>87</v>
      </c>
      <c r="M240" s="94" t="s">
        <v>164</v>
      </c>
      <c r="N240" s="93">
        <v>101.69</v>
      </c>
      <c r="O240" s="99">
        <v>62000</v>
      </c>
      <c r="P240" s="120">
        <v>6304780</v>
      </c>
      <c r="Q240" s="196" t="s">
        <v>263</v>
      </c>
      <c r="R240" s="441">
        <v>0</v>
      </c>
      <c r="S240" s="450">
        <f t="shared" si="26"/>
        <v>0</v>
      </c>
      <c r="T240" s="451">
        <f t="shared" si="27"/>
        <v>0</v>
      </c>
    </row>
    <row r="241" spans="1:22" x14ac:dyDescent="0.3">
      <c r="A241" s="87">
        <v>56</v>
      </c>
      <c r="B241" s="85" t="s">
        <v>23</v>
      </c>
      <c r="C241" s="2" t="s">
        <v>198</v>
      </c>
      <c r="D241" s="2" t="s">
        <v>197</v>
      </c>
      <c r="E241" s="2" t="s">
        <v>101</v>
      </c>
      <c r="F241" s="2" t="s">
        <v>91</v>
      </c>
      <c r="G241" s="92" t="s">
        <v>94</v>
      </c>
      <c r="H241" s="2"/>
      <c r="I241" s="10" t="s">
        <v>165</v>
      </c>
      <c r="J241" s="122" t="s">
        <v>84</v>
      </c>
      <c r="K241" s="123" t="s">
        <v>30</v>
      </c>
      <c r="L241" s="97" t="s">
        <v>87</v>
      </c>
      <c r="M241" s="98" t="s">
        <v>164</v>
      </c>
      <c r="N241" s="124">
        <v>55.43</v>
      </c>
      <c r="O241" s="105">
        <v>63000</v>
      </c>
      <c r="P241" s="125">
        <v>3492090</v>
      </c>
      <c r="Q241" s="196" t="s">
        <v>263</v>
      </c>
      <c r="R241" s="441">
        <v>0</v>
      </c>
      <c r="S241" s="450">
        <f t="shared" si="26"/>
        <v>0</v>
      </c>
      <c r="T241" s="451">
        <f t="shared" si="27"/>
        <v>0</v>
      </c>
    </row>
    <row r="242" spans="1:22" x14ac:dyDescent="0.3">
      <c r="A242" s="231">
        <v>57</v>
      </c>
      <c r="B242" s="232" t="s">
        <v>23</v>
      </c>
      <c r="C242" s="134" t="s">
        <v>200</v>
      </c>
      <c r="D242" s="134" t="s">
        <v>201</v>
      </c>
      <c r="E242" s="134" t="s">
        <v>101</v>
      </c>
      <c r="F242" s="134" t="s">
        <v>91</v>
      </c>
      <c r="G242" s="241" t="s">
        <v>94</v>
      </c>
      <c r="H242" s="134"/>
      <c r="I242" s="204" t="s">
        <v>151</v>
      </c>
      <c r="J242" s="239" t="s">
        <v>199</v>
      </c>
      <c r="K242" s="240">
        <v>3</v>
      </c>
      <c r="L242" s="241" t="s">
        <v>86</v>
      </c>
      <c r="M242" s="240" t="s">
        <v>17</v>
      </c>
      <c r="N242" s="256">
        <v>133.6</v>
      </c>
      <c r="O242" s="252">
        <v>85104.79</v>
      </c>
      <c r="P242" s="265">
        <v>11370000</v>
      </c>
      <c r="Q242" s="236" t="s">
        <v>213</v>
      </c>
      <c r="R242" s="444">
        <v>0</v>
      </c>
      <c r="S242" s="450">
        <f t="shared" si="26"/>
        <v>133.6</v>
      </c>
      <c r="T242" s="451">
        <f t="shared" si="27"/>
        <v>11370000</v>
      </c>
    </row>
    <row r="243" spans="1:22" x14ac:dyDescent="0.3">
      <c r="A243" s="231">
        <v>58</v>
      </c>
      <c r="B243" s="232" t="s">
        <v>23</v>
      </c>
      <c r="C243" s="134" t="s">
        <v>200</v>
      </c>
      <c r="D243" s="134" t="s">
        <v>201</v>
      </c>
      <c r="E243" s="134" t="s">
        <v>101</v>
      </c>
      <c r="F243" s="134" t="s">
        <v>91</v>
      </c>
      <c r="G243" s="241" t="s">
        <v>94</v>
      </c>
      <c r="H243" s="134"/>
      <c r="I243" s="204" t="s">
        <v>151</v>
      </c>
      <c r="J243" s="239" t="s">
        <v>199</v>
      </c>
      <c r="K243" s="240">
        <v>1</v>
      </c>
      <c r="L243" s="241" t="s">
        <v>86</v>
      </c>
      <c r="M243" s="240" t="s">
        <v>17</v>
      </c>
      <c r="N243" s="271">
        <v>66.03</v>
      </c>
      <c r="O243" s="272">
        <v>85567.17</v>
      </c>
      <c r="P243" s="273">
        <v>5650000</v>
      </c>
      <c r="Q243" s="236" t="s">
        <v>213</v>
      </c>
      <c r="R243" s="444">
        <v>0</v>
      </c>
      <c r="S243" s="450">
        <f t="shared" si="26"/>
        <v>66.03</v>
      </c>
      <c r="T243" s="451">
        <f t="shared" si="27"/>
        <v>5650000</v>
      </c>
    </row>
    <row r="244" spans="1:22" x14ac:dyDescent="0.3">
      <c r="A244" s="87">
        <v>59</v>
      </c>
      <c r="B244" s="85" t="s">
        <v>23</v>
      </c>
      <c r="C244" s="2" t="s">
        <v>202</v>
      </c>
      <c r="D244" s="2" t="s">
        <v>203</v>
      </c>
      <c r="E244" s="2" t="s">
        <v>176</v>
      </c>
      <c r="F244" s="2" t="s">
        <v>204</v>
      </c>
      <c r="G244" s="92" t="s">
        <v>94</v>
      </c>
      <c r="H244" s="2"/>
      <c r="I244" s="10" t="s">
        <v>62</v>
      </c>
      <c r="J244" s="122" t="s">
        <v>84</v>
      </c>
      <c r="K244" s="127">
        <v>4</v>
      </c>
      <c r="L244" s="92" t="s">
        <v>86</v>
      </c>
      <c r="M244" s="128" t="s">
        <v>164</v>
      </c>
      <c r="N244" s="93">
        <v>143.19999999999999</v>
      </c>
      <c r="O244" s="99">
        <v>44343.57</v>
      </c>
      <c r="P244" s="129">
        <v>6350000</v>
      </c>
      <c r="Q244" s="196" t="s">
        <v>263</v>
      </c>
      <c r="R244" s="441">
        <v>0</v>
      </c>
      <c r="S244" s="450">
        <f t="shared" si="26"/>
        <v>0</v>
      </c>
      <c r="T244" s="451">
        <f t="shared" si="27"/>
        <v>0</v>
      </c>
      <c r="U244">
        <f>SUM(S186:S244)</f>
        <v>996.44999999999993</v>
      </c>
      <c r="V244">
        <f>SUM(T186:T244)</f>
        <v>82713900</v>
      </c>
    </row>
    <row r="245" spans="1:22" x14ac:dyDescent="0.3">
      <c r="A245" s="58" t="s">
        <v>206</v>
      </c>
      <c r="B245" s="50"/>
      <c r="C245" s="51"/>
      <c r="D245" s="51"/>
      <c r="E245" s="51"/>
      <c r="F245" s="51"/>
      <c r="G245" s="51"/>
      <c r="H245" s="51"/>
      <c r="I245" s="52"/>
      <c r="J245" s="52"/>
      <c r="K245" s="80"/>
      <c r="L245" s="51"/>
      <c r="M245" s="53"/>
      <c r="N245" s="55"/>
      <c r="O245" s="56"/>
      <c r="P245" s="81"/>
      <c r="Q245" s="81"/>
      <c r="R245" s="238"/>
      <c r="S245" s="450">
        <f t="shared" si="26"/>
        <v>0</v>
      </c>
      <c r="T245" s="451">
        <f t="shared" si="27"/>
        <v>0</v>
      </c>
    </row>
    <row r="246" spans="1:22" x14ac:dyDescent="0.3">
      <c r="A246" s="86">
        <v>1</v>
      </c>
      <c r="B246" s="84" t="s">
        <v>155</v>
      </c>
      <c r="C246" s="63" t="s">
        <v>157</v>
      </c>
      <c r="D246" s="65" t="s">
        <v>116</v>
      </c>
      <c r="E246" s="65" t="s">
        <v>113</v>
      </c>
      <c r="F246" s="65" t="s">
        <v>118</v>
      </c>
      <c r="G246" s="47" t="s">
        <v>94</v>
      </c>
      <c r="H246" s="65"/>
      <c r="I246" s="64" t="s">
        <v>123</v>
      </c>
      <c r="J246" s="22" t="s">
        <v>84</v>
      </c>
      <c r="K246" s="63" t="s">
        <v>6</v>
      </c>
      <c r="L246" s="82" t="s">
        <v>156</v>
      </c>
      <c r="M246" s="40" t="s">
        <v>17</v>
      </c>
      <c r="N246" s="7">
        <v>660.2</v>
      </c>
      <c r="O246" s="32">
        <f t="shared" ref="O246:O248" si="29">P246/N246</f>
        <v>54528.9306270827</v>
      </c>
      <c r="P246" s="9">
        <v>36000000</v>
      </c>
      <c r="Q246" s="244" t="s">
        <v>266</v>
      </c>
      <c r="R246" s="448">
        <v>0</v>
      </c>
      <c r="S246" s="450">
        <f t="shared" si="26"/>
        <v>0</v>
      </c>
      <c r="T246" s="451">
        <f t="shared" si="27"/>
        <v>0</v>
      </c>
    </row>
    <row r="247" spans="1:22" x14ac:dyDescent="0.3">
      <c r="A247" s="87">
        <v>2</v>
      </c>
      <c r="B247" s="84" t="s">
        <v>155</v>
      </c>
      <c r="C247" s="63" t="s">
        <v>157</v>
      </c>
      <c r="D247" s="65" t="s">
        <v>116</v>
      </c>
      <c r="E247" s="65" t="s">
        <v>113</v>
      </c>
      <c r="F247" s="65" t="s">
        <v>118</v>
      </c>
      <c r="G247" s="47" t="s">
        <v>94</v>
      </c>
      <c r="H247" s="8"/>
      <c r="I247" s="64" t="s">
        <v>123</v>
      </c>
      <c r="J247" s="22" t="s">
        <v>84</v>
      </c>
      <c r="K247" s="8" t="s">
        <v>6</v>
      </c>
      <c r="L247" s="47" t="s">
        <v>86</v>
      </c>
      <c r="M247" s="40" t="s">
        <v>17</v>
      </c>
      <c r="N247" s="7">
        <v>105.8</v>
      </c>
      <c r="O247" s="32">
        <f t="shared" si="29"/>
        <v>54820.415879017011</v>
      </c>
      <c r="P247" s="9">
        <v>5800000</v>
      </c>
      <c r="Q247" s="244" t="s">
        <v>266</v>
      </c>
      <c r="R247" s="448">
        <v>0</v>
      </c>
      <c r="S247" s="450">
        <f t="shared" si="26"/>
        <v>0</v>
      </c>
      <c r="T247" s="451">
        <f t="shared" si="27"/>
        <v>0</v>
      </c>
    </row>
    <row r="248" spans="1:22" x14ac:dyDescent="0.3">
      <c r="A248" s="87">
        <v>3</v>
      </c>
      <c r="B248" s="84" t="s">
        <v>155</v>
      </c>
      <c r="C248" s="63" t="s">
        <v>157</v>
      </c>
      <c r="D248" s="65" t="s">
        <v>116</v>
      </c>
      <c r="E248" s="65" t="s">
        <v>113</v>
      </c>
      <c r="F248" s="65" t="s">
        <v>118</v>
      </c>
      <c r="G248" s="47" t="s">
        <v>94</v>
      </c>
      <c r="H248" s="8"/>
      <c r="I248" s="64" t="s">
        <v>123</v>
      </c>
      <c r="J248" s="48" t="s">
        <v>84</v>
      </c>
      <c r="K248" s="8" t="s">
        <v>7</v>
      </c>
      <c r="L248" s="47" t="s">
        <v>86</v>
      </c>
      <c r="M248" s="40" t="s">
        <v>17</v>
      </c>
      <c r="N248" s="7">
        <v>87.8</v>
      </c>
      <c r="O248" s="32">
        <f t="shared" si="29"/>
        <v>55011.389521640092</v>
      </c>
      <c r="P248" s="9">
        <v>4830000</v>
      </c>
      <c r="Q248" s="244" t="s">
        <v>266</v>
      </c>
      <c r="R248" s="448">
        <v>0</v>
      </c>
      <c r="S248" s="450">
        <f t="shared" si="26"/>
        <v>0</v>
      </c>
      <c r="T248" s="451">
        <f t="shared" si="27"/>
        <v>0</v>
      </c>
    </row>
    <row r="249" spans="1:22" x14ac:dyDescent="0.3">
      <c r="A249" s="86">
        <v>4</v>
      </c>
      <c r="B249" s="85" t="s">
        <v>160</v>
      </c>
      <c r="C249" s="63" t="s">
        <v>161</v>
      </c>
      <c r="D249" s="8" t="s">
        <v>163</v>
      </c>
      <c r="E249" s="65" t="s">
        <v>113</v>
      </c>
      <c r="F249" s="8" t="s">
        <v>129</v>
      </c>
      <c r="G249" s="47" t="s">
        <v>94</v>
      </c>
      <c r="H249" s="8"/>
      <c r="I249" s="7" t="s">
        <v>62</v>
      </c>
      <c r="J249" s="6" t="s">
        <v>83</v>
      </c>
      <c r="K249" s="8"/>
      <c r="L249" s="47" t="s">
        <v>86</v>
      </c>
      <c r="M249" s="40" t="s">
        <v>164</v>
      </c>
      <c r="N249" s="7">
        <v>296</v>
      </c>
      <c r="O249" s="32">
        <v>60000</v>
      </c>
      <c r="P249" s="9">
        <f>N249*O249</f>
        <v>17760000</v>
      </c>
      <c r="Q249" s="244" t="s">
        <v>266</v>
      </c>
      <c r="R249" s="448">
        <v>0</v>
      </c>
      <c r="S249" s="450">
        <f t="shared" si="26"/>
        <v>0</v>
      </c>
      <c r="T249" s="451">
        <f t="shared" si="27"/>
        <v>0</v>
      </c>
    </row>
    <row r="250" spans="1:22" x14ac:dyDescent="0.3">
      <c r="A250" s="87">
        <v>5</v>
      </c>
      <c r="B250" s="85" t="s">
        <v>160</v>
      </c>
      <c r="C250" s="63" t="s">
        <v>161</v>
      </c>
      <c r="D250" s="8" t="s">
        <v>163</v>
      </c>
      <c r="E250" s="65" t="s">
        <v>113</v>
      </c>
      <c r="F250" s="8" t="s">
        <v>129</v>
      </c>
      <c r="G250" s="47" t="s">
        <v>94</v>
      </c>
      <c r="H250" s="8"/>
      <c r="I250" s="7" t="s">
        <v>62</v>
      </c>
      <c r="J250" s="6" t="s">
        <v>83</v>
      </c>
      <c r="K250" s="8"/>
      <c r="L250" s="47" t="s">
        <v>86</v>
      </c>
      <c r="M250" s="40" t="s">
        <v>164</v>
      </c>
      <c r="N250" s="7">
        <v>300</v>
      </c>
      <c r="O250" s="32">
        <v>60000</v>
      </c>
      <c r="P250" s="9">
        <f t="shared" ref="P250:P256" si="30">N250*O250</f>
        <v>18000000</v>
      </c>
      <c r="Q250" s="244" t="s">
        <v>266</v>
      </c>
      <c r="R250" s="448">
        <v>0</v>
      </c>
      <c r="S250" s="450">
        <f t="shared" si="26"/>
        <v>0</v>
      </c>
      <c r="T250" s="451">
        <f t="shared" si="27"/>
        <v>0</v>
      </c>
    </row>
    <row r="251" spans="1:22" x14ac:dyDescent="0.3">
      <c r="A251" s="87">
        <v>6</v>
      </c>
      <c r="B251" s="85" t="s">
        <v>160</v>
      </c>
      <c r="C251" s="63" t="s">
        <v>161</v>
      </c>
      <c r="D251" s="8" t="s">
        <v>163</v>
      </c>
      <c r="E251" s="65" t="s">
        <v>113</v>
      </c>
      <c r="F251" s="8" t="s">
        <v>129</v>
      </c>
      <c r="G251" s="47" t="s">
        <v>94</v>
      </c>
      <c r="H251" s="8"/>
      <c r="I251" s="7" t="s">
        <v>62</v>
      </c>
      <c r="J251" s="6" t="s">
        <v>83</v>
      </c>
      <c r="K251" s="8"/>
      <c r="L251" s="47" t="s">
        <v>86</v>
      </c>
      <c r="M251" s="40" t="s">
        <v>164</v>
      </c>
      <c r="N251" s="7">
        <v>500</v>
      </c>
      <c r="O251" s="32">
        <v>60000</v>
      </c>
      <c r="P251" s="9">
        <f t="shared" si="30"/>
        <v>30000000</v>
      </c>
      <c r="Q251" s="244" t="s">
        <v>266</v>
      </c>
      <c r="R251" s="448">
        <v>0</v>
      </c>
      <c r="S251" s="450">
        <f t="shared" si="26"/>
        <v>0</v>
      </c>
      <c r="T251" s="451">
        <f t="shared" si="27"/>
        <v>0</v>
      </c>
    </row>
    <row r="252" spans="1:22" x14ac:dyDescent="0.3">
      <c r="A252" s="86">
        <v>7</v>
      </c>
      <c r="B252" s="85" t="s">
        <v>160</v>
      </c>
      <c r="C252" s="63" t="s">
        <v>162</v>
      </c>
      <c r="D252" s="8" t="s">
        <v>166</v>
      </c>
      <c r="E252" s="65" t="s">
        <v>113</v>
      </c>
      <c r="F252" s="8" t="s">
        <v>118</v>
      </c>
      <c r="G252" s="47" t="s">
        <v>94</v>
      </c>
      <c r="H252" s="8"/>
      <c r="I252" s="7" t="s">
        <v>165</v>
      </c>
      <c r="J252" s="48" t="s">
        <v>84</v>
      </c>
      <c r="K252" s="8"/>
      <c r="L252" s="47" t="s">
        <v>86</v>
      </c>
      <c r="M252" s="40" t="s">
        <v>164</v>
      </c>
      <c r="N252" s="7">
        <v>79</v>
      </c>
      <c r="O252" s="32">
        <v>60000</v>
      </c>
      <c r="P252" s="9">
        <f t="shared" si="30"/>
        <v>4740000</v>
      </c>
      <c r="Q252" s="244" t="s">
        <v>266</v>
      </c>
      <c r="R252" s="448">
        <v>0</v>
      </c>
      <c r="S252" s="450">
        <f t="shared" si="26"/>
        <v>0</v>
      </c>
      <c r="T252" s="451">
        <f t="shared" si="27"/>
        <v>0</v>
      </c>
    </row>
    <row r="253" spans="1:22" x14ac:dyDescent="0.3">
      <c r="A253" s="87">
        <v>8</v>
      </c>
      <c r="B253" s="85" t="s">
        <v>167</v>
      </c>
      <c r="C253" s="63" t="s">
        <v>168</v>
      </c>
      <c r="D253" s="8" t="s">
        <v>169</v>
      </c>
      <c r="E253" s="8" t="s">
        <v>102</v>
      </c>
      <c r="F253" s="8" t="s">
        <v>168</v>
      </c>
      <c r="G253" s="47" t="s">
        <v>94</v>
      </c>
      <c r="H253" s="8"/>
      <c r="I253" s="7" t="s">
        <v>62</v>
      </c>
      <c r="J253" s="48" t="s">
        <v>84</v>
      </c>
      <c r="K253" s="8"/>
      <c r="L253" s="47" t="s">
        <v>86</v>
      </c>
      <c r="M253" s="40" t="s">
        <v>164</v>
      </c>
      <c r="N253" s="7">
        <v>47</v>
      </c>
      <c r="O253" s="32">
        <v>50000</v>
      </c>
      <c r="P253" s="9">
        <f t="shared" si="30"/>
        <v>2350000</v>
      </c>
      <c r="Q253" s="244" t="s">
        <v>266</v>
      </c>
      <c r="R253" s="448">
        <v>0</v>
      </c>
      <c r="S253" s="450">
        <f t="shared" si="26"/>
        <v>0</v>
      </c>
      <c r="T253" s="451">
        <f t="shared" si="27"/>
        <v>0</v>
      </c>
    </row>
    <row r="254" spans="1:22" x14ac:dyDescent="0.3">
      <c r="A254" s="87">
        <v>9</v>
      </c>
      <c r="B254" s="85" t="s">
        <v>167</v>
      </c>
      <c r="C254" s="63" t="s">
        <v>168</v>
      </c>
      <c r="D254" s="8" t="s">
        <v>169</v>
      </c>
      <c r="E254" s="8" t="s">
        <v>102</v>
      </c>
      <c r="F254" s="8" t="s">
        <v>168</v>
      </c>
      <c r="G254" s="47" t="s">
        <v>94</v>
      </c>
      <c r="H254" s="8"/>
      <c r="I254" s="7" t="s">
        <v>62</v>
      </c>
      <c r="J254" s="48" t="s">
        <v>84</v>
      </c>
      <c r="K254" s="8"/>
      <c r="L254" s="47" t="s">
        <v>86</v>
      </c>
      <c r="M254" s="40" t="s">
        <v>164</v>
      </c>
      <c r="N254" s="7">
        <v>47</v>
      </c>
      <c r="O254" s="32">
        <v>50000</v>
      </c>
      <c r="P254" s="9">
        <f t="shared" si="30"/>
        <v>2350000</v>
      </c>
      <c r="Q254" s="244" t="s">
        <v>266</v>
      </c>
      <c r="R254" s="448">
        <v>0</v>
      </c>
      <c r="S254" s="450">
        <f t="shared" si="26"/>
        <v>0</v>
      </c>
      <c r="T254" s="451">
        <f t="shared" si="27"/>
        <v>0</v>
      </c>
    </row>
    <row r="255" spans="1:22" x14ac:dyDescent="0.3">
      <c r="A255" s="86">
        <v>10</v>
      </c>
      <c r="B255" s="85" t="s">
        <v>167</v>
      </c>
      <c r="C255" s="63" t="s">
        <v>168</v>
      </c>
      <c r="D255" s="8" t="s">
        <v>169</v>
      </c>
      <c r="E255" s="8" t="s">
        <v>102</v>
      </c>
      <c r="F255" s="8" t="s">
        <v>168</v>
      </c>
      <c r="G255" s="47" t="s">
        <v>94</v>
      </c>
      <c r="H255" s="8"/>
      <c r="I255" s="7" t="s">
        <v>62</v>
      </c>
      <c r="J255" s="48" t="s">
        <v>84</v>
      </c>
      <c r="K255" s="8"/>
      <c r="L255" s="47" t="s">
        <v>86</v>
      </c>
      <c r="M255" s="40" t="s">
        <v>164</v>
      </c>
      <c r="N255" s="7">
        <v>49</v>
      </c>
      <c r="O255" s="32">
        <v>50000</v>
      </c>
      <c r="P255" s="9">
        <f t="shared" si="30"/>
        <v>2450000</v>
      </c>
      <c r="Q255" s="244" t="s">
        <v>266</v>
      </c>
      <c r="R255" s="448">
        <v>0</v>
      </c>
      <c r="S255" s="450">
        <f t="shared" si="26"/>
        <v>0</v>
      </c>
      <c r="T255" s="451">
        <f t="shared" si="27"/>
        <v>0</v>
      </c>
    </row>
    <row r="256" spans="1:22" x14ac:dyDescent="0.3">
      <c r="A256" s="87">
        <v>11</v>
      </c>
      <c r="B256" s="85" t="s">
        <v>170</v>
      </c>
      <c r="C256" s="63" t="s">
        <v>171</v>
      </c>
      <c r="D256" s="8" t="s">
        <v>172</v>
      </c>
      <c r="E256" s="8" t="s">
        <v>102</v>
      </c>
      <c r="F256" s="8" t="s">
        <v>89</v>
      </c>
      <c r="G256" s="47" t="s">
        <v>94</v>
      </c>
      <c r="H256" s="8"/>
      <c r="I256" s="7" t="s">
        <v>159</v>
      </c>
      <c r="J256" s="6" t="s">
        <v>83</v>
      </c>
      <c r="K256" s="8"/>
      <c r="L256" s="47" t="s">
        <v>86</v>
      </c>
      <c r="M256" s="40" t="s">
        <v>164</v>
      </c>
      <c r="N256" s="7">
        <v>320</v>
      </c>
      <c r="O256" s="32">
        <v>42000</v>
      </c>
      <c r="P256" s="9">
        <f t="shared" si="30"/>
        <v>13440000</v>
      </c>
      <c r="Q256" s="244" t="s">
        <v>266</v>
      </c>
      <c r="R256" s="448">
        <v>0</v>
      </c>
      <c r="S256" s="450">
        <f t="shared" si="26"/>
        <v>0</v>
      </c>
      <c r="T256" s="451">
        <f t="shared" si="27"/>
        <v>0</v>
      </c>
    </row>
    <row r="257" spans="1:20" x14ac:dyDescent="0.3">
      <c r="A257" s="87">
        <v>12</v>
      </c>
      <c r="B257" s="85" t="s">
        <v>173</v>
      </c>
      <c r="C257" s="63" t="s">
        <v>174</v>
      </c>
      <c r="D257" s="8" t="s">
        <v>175</v>
      </c>
      <c r="E257" s="8" t="s">
        <v>176</v>
      </c>
      <c r="F257" s="8" t="s">
        <v>177</v>
      </c>
      <c r="G257" s="47" t="s">
        <v>94</v>
      </c>
      <c r="H257" s="8"/>
      <c r="I257" s="7" t="s">
        <v>62</v>
      </c>
      <c r="J257" s="6" t="s">
        <v>83</v>
      </c>
      <c r="K257" s="8"/>
      <c r="L257" s="47" t="s">
        <v>86</v>
      </c>
      <c r="M257" s="40" t="s">
        <v>164</v>
      </c>
      <c r="N257" s="7">
        <v>239.43</v>
      </c>
      <c r="O257" s="32">
        <f>P257/N257</f>
        <v>46000</v>
      </c>
      <c r="P257" s="9">
        <v>11013780</v>
      </c>
      <c r="Q257" s="244" t="s">
        <v>266</v>
      </c>
      <c r="R257" s="448">
        <v>0</v>
      </c>
      <c r="S257" s="450">
        <f t="shared" si="26"/>
        <v>0</v>
      </c>
      <c r="T257" s="451">
        <f t="shared" si="27"/>
        <v>0</v>
      </c>
    </row>
    <row r="258" spans="1:20" x14ac:dyDescent="0.3">
      <c r="A258" s="86">
        <v>13</v>
      </c>
      <c r="B258" s="85" t="s">
        <v>173</v>
      </c>
      <c r="C258" s="63" t="s">
        <v>174</v>
      </c>
      <c r="D258" s="8" t="s">
        <v>175</v>
      </c>
      <c r="E258" s="8" t="s">
        <v>176</v>
      </c>
      <c r="F258" s="8" t="s">
        <v>177</v>
      </c>
      <c r="G258" s="47" t="s">
        <v>94</v>
      </c>
      <c r="H258" s="8"/>
      <c r="I258" s="7" t="s">
        <v>62</v>
      </c>
      <c r="J258" s="6" t="s">
        <v>83</v>
      </c>
      <c r="K258" s="8"/>
      <c r="L258" s="47" t="s">
        <v>86</v>
      </c>
      <c r="M258" s="40" t="s">
        <v>164</v>
      </c>
      <c r="N258" s="7">
        <v>188.49</v>
      </c>
      <c r="O258" s="32">
        <f>P258/N258</f>
        <v>47000</v>
      </c>
      <c r="P258" s="9">
        <v>8859030</v>
      </c>
      <c r="Q258" s="244" t="s">
        <v>266</v>
      </c>
      <c r="R258" s="448">
        <v>0</v>
      </c>
      <c r="S258" s="450">
        <f t="shared" si="26"/>
        <v>0</v>
      </c>
      <c r="T258" s="451">
        <f t="shared" si="27"/>
        <v>0</v>
      </c>
    </row>
    <row r="259" spans="1:20" x14ac:dyDescent="0.3">
      <c r="A259" s="231">
        <v>14</v>
      </c>
      <c r="B259" s="232" t="s">
        <v>178</v>
      </c>
      <c r="C259" s="233" t="s">
        <v>179</v>
      </c>
      <c r="D259" s="134" t="s">
        <v>180</v>
      </c>
      <c r="E259" s="234" t="s">
        <v>113</v>
      </c>
      <c r="F259" s="134" t="s">
        <v>19</v>
      </c>
      <c r="G259" s="134" t="s">
        <v>18</v>
      </c>
      <c r="H259" s="134"/>
      <c r="I259" s="204" t="s">
        <v>158</v>
      </c>
      <c r="J259" s="224" t="s">
        <v>82</v>
      </c>
      <c r="K259" s="134"/>
      <c r="L259" s="223" t="s">
        <v>86</v>
      </c>
      <c r="M259" s="226" t="s">
        <v>17</v>
      </c>
      <c r="N259" s="204">
        <v>45.48</v>
      </c>
      <c r="O259" s="210">
        <v>65000</v>
      </c>
      <c r="P259" s="211">
        <f>N259*O259</f>
        <v>2956200</v>
      </c>
      <c r="Q259" s="236" t="s">
        <v>213</v>
      </c>
      <c r="R259" s="444">
        <v>0</v>
      </c>
      <c r="S259" s="450">
        <f t="shared" si="26"/>
        <v>45.48</v>
      </c>
      <c r="T259" s="451">
        <f t="shared" si="27"/>
        <v>2956200</v>
      </c>
    </row>
    <row r="260" spans="1:20" x14ac:dyDescent="0.3">
      <c r="A260" s="231">
        <v>15</v>
      </c>
      <c r="B260" s="232" t="s">
        <v>178</v>
      </c>
      <c r="C260" s="233" t="s">
        <v>179</v>
      </c>
      <c r="D260" s="134" t="s">
        <v>180</v>
      </c>
      <c r="E260" s="234" t="s">
        <v>113</v>
      </c>
      <c r="F260" s="134" t="s">
        <v>19</v>
      </c>
      <c r="G260" s="134" t="s">
        <v>18</v>
      </c>
      <c r="H260" s="134"/>
      <c r="I260" s="204" t="s">
        <v>158</v>
      </c>
      <c r="J260" s="224" t="s">
        <v>82</v>
      </c>
      <c r="K260" s="134"/>
      <c r="L260" s="223" t="s">
        <v>86</v>
      </c>
      <c r="M260" s="226" t="s">
        <v>17</v>
      </c>
      <c r="N260" s="204">
        <v>47.23</v>
      </c>
      <c r="O260" s="210">
        <v>65000</v>
      </c>
      <c r="P260" s="211">
        <f t="shared" ref="P260:P262" si="31">N260*O260</f>
        <v>3069950</v>
      </c>
      <c r="Q260" s="236" t="s">
        <v>213</v>
      </c>
      <c r="R260" s="444">
        <v>0</v>
      </c>
      <c r="S260" s="450">
        <f t="shared" si="26"/>
        <v>47.23</v>
      </c>
      <c r="T260" s="451">
        <f t="shared" si="27"/>
        <v>3069950</v>
      </c>
    </row>
    <row r="261" spans="1:20" x14ac:dyDescent="0.3">
      <c r="A261" s="235">
        <v>16</v>
      </c>
      <c r="B261" s="232" t="s">
        <v>178</v>
      </c>
      <c r="C261" s="233" t="s">
        <v>179</v>
      </c>
      <c r="D261" s="134" t="s">
        <v>180</v>
      </c>
      <c r="E261" s="234" t="s">
        <v>113</v>
      </c>
      <c r="F261" s="134" t="s">
        <v>19</v>
      </c>
      <c r="G261" s="134" t="s">
        <v>18</v>
      </c>
      <c r="H261" s="134"/>
      <c r="I261" s="204" t="s">
        <v>158</v>
      </c>
      <c r="J261" s="224" t="s">
        <v>82</v>
      </c>
      <c r="K261" s="134"/>
      <c r="L261" s="223" t="s">
        <v>86</v>
      </c>
      <c r="M261" s="226" t="s">
        <v>17</v>
      </c>
      <c r="N261" s="204">
        <v>51.04</v>
      </c>
      <c r="O261" s="210">
        <v>65000</v>
      </c>
      <c r="P261" s="211">
        <f t="shared" si="31"/>
        <v>3317600</v>
      </c>
      <c r="Q261" s="236" t="s">
        <v>213</v>
      </c>
      <c r="R261" s="444">
        <v>0</v>
      </c>
      <c r="S261" s="450">
        <f t="shared" si="26"/>
        <v>51.04</v>
      </c>
      <c r="T261" s="451">
        <f t="shared" si="27"/>
        <v>3317600</v>
      </c>
    </row>
    <row r="262" spans="1:20" x14ac:dyDescent="0.3">
      <c r="A262" s="231">
        <v>17</v>
      </c>
      <c r="B262" s="232" t="s">
        <v>178</v>
      </c>
      <c r="C262" s="134" t="s">
        <v>179</v>
      </c>
      <c r="D262" s="134" t="s">
        <v>180</v>
      </c>
      <c r="E262" s="209" t="s">
        <v>113</v>
      </c>
      <c r="F262" s="134" t="s">
        <v>19</v>
      </c>
      <c r="G262" s="134" t="s">
        <v>18</v>
      </c>
      <c r="H262" s="134"/>
      <c r="I262" s="204" t="s">
        <v>158</v>
      </c>
      <c r="J262" s="204" t="s">
        <v>82</v>
      </c>
      <c r="K262" s="134"/>
      <c r="L262" s="134" t="s">
        <v>86</v>
      </c>
      <c r="M262" s="209" t="s">
        <v>17</v>
      </c>
      <c r="N262" s="204">
        <v>57.35</v>
      </c>
      <c r="O262" s="210">
        <v>65000</v>
      </c>
      <c r="P262" s="211">
        <f t="shared" si="31"/>
        <v>3727750</v>
      </c>
      <c r="Q262" s="236" t="s">
        <v>213</v>
      </c>
      <c r="R262" s="444">
        <v>0</v>
      </c>
      <c r="S262" s="452">
        <f>SUM(S4:S261)</f>
        <v>7293.8599999999979</v>
      </c>
      <c r="T262" s="452">
        <f>SUM(T4:T261)</f>
        <v>534898144</v>
      </c>
    </row>
    <row r="263" spans="1:20" ht="30.6" x14ac:dyDescent="0.3">
      <c r="A263" s="130"/>
      <c r="B263" s="130"/>
      <c r="C263" s="130"/>
      <c r="D263" s="130"/>
      <c r="E263" s="130"/>
      <c r="F263" s="130"/>
      <c r="G263" s="130"/>
      <c r="H263" s="130"/>
      <c r="I263" s="131"/>
      <c r="J263" s="131"/>
      <c r="K263" s="130"/>
      <c r="L263" s="130"/>
      <c r="M263" s="130"/>
      <c r="N263" s="131"/>
      <c r="O263" s="130"/>
      <c r="P263" s="130"/>
      <c r="S263" s="453" t="s">
        <v>453</v>
      </c>
      <c r="T263" s="453" t="s">
        <v>454</v>
      </c>
    </row>
    <row r="264" spans="1:20" x14ac:dyDescent="0.3">
      <c r="A264" s="130"/>
      <c r="B264" s="130"/>
      <c r="C264" s="130"/>
      <c r="D264" s="130"/>
      <c r="E264" s="130"/>
      <c r="F264" s="130"/>
      <c r="G264" s="130"/>
      <c r="H264" s="130"/>
      <c r="I264" s="131"/>
      <c r="J264" s="131"/>
      <c r="K264" s="130"/>
      <c r="L264" s="130"/>
      <c r="M264" s="130"/>
      <c r="N264" s="131"/>
      <c r="O264" s="151"/>
      <c r="P264" s="130"/>
    </row>
    <row r="265" spans="1:20" x14ac:dyDescent="0.3">
      <c r="A265" s="130"/>
      <c r="B265" s="130"/>
      <c r="C265" s="130"/>
      <c r="D265" s="130"/>
      <c r="E265" s="130"/>
      <c r="F265" s="130"/>
      <c r="G265" s="130"/>
      <c r="H265" s="130"/>
      <c r="I265" s="131"/>
      <c r="J265" s="131"/>
      <c r="K265" s="130"/>
      <c r="L265" s="130"/>
      <c r="M265" s="130"/>
      <c r="N265" s="131"/>
      <c r="O265" s="131"/>
      <c r="P265" s="439"/>
    </row>
    <row r="266" spans="1:20" x14ac:dyDescent="0.3">
      <c r="A266" s="130"/>
      <c r="B266" s="130"/>
      <c r="C266" s="130"/>
      <c r="D266" s="130"/>
      <c r="E266" s="130"/>
      <c r="F266" s="130"/>
      <c r="G266" s="130"/>
      <c r="H266" s="130"/>
      <c r="I266" s="131"/>
      <c r="J266" s="131"/>
      <c r="K266" s="130"/>
      <c r="L266" s="130"/>
      <c r="M266" s="130"/>
      <c r="N266" s="131"/>
      <c r="O266" s="130"/>
      <c r="P266" s="130"/>
    </row>
    <row r="267" spans="1:20" x14ac:dyDescent="0.3">
      <c r="A267" s="130"/>
      <c r="B267" s="130"/>
      <c r="C267" s="130"/>
      <c r="D267" s="130"/>
      <c r="E267" s="130"/>
      <c r="F267" s="130"/>
      <c r="G267" s="130"/>
      <c r="H267" s="130"/>
      <c r="I267" s="131"/>
      <c r="J267" s="131"/>
      <c r="K267" s="130"/>
      <c r="L267" s="130"/>
      <c r="M267" s="130"/>
      <c r="N267" s="131"/>
      <c r="O267" s="130"/>
      <c r="P267" s="130"/>
    </row>
    <row r="268" spans="1:20" x14ac:dyDescent="0.3">
      <c r="A268" s="130"/>
      <c r="B268" s="130"/>
      <c r="C268" s="130"/>
      <c r="D268" s="130"/>
      <c r="E268" s="130"/>
      <c r="F268" s="130"/>
      <c r="G268" s="130"/>
      <c r="H268" s="130"/>
      <c r="I268" s="131"/>
      <c r="J268" s="131"/>
      <c r="K268" s="130"/>
      <c r="L268" s="130"/>
      <c r="M268" s="130"/>
      <c r="N268" s="131"/>
      <c r="O268" s="130"/>
      <c r="P268" s="130"/>
    </row>
    <row r="269" spans="1:20" x14ac:dyDescent="0.3">
      <c r="A269" s="130"/>
      <c r="B269" s="130"/>
      <c r="C269" s="130"/>
      <c r="D269" s="130"/>
      <c r="E269" s="130"/>
      <c r="F269" s="130"/>
      <c r="G269" s="130"/>
      <c r="H269" s="130"/>
      <c r="I269" s="131"/>
      <c r="J269" s="131"/>
      <c r="K269" s="130"/>
      <c r="L269" s="130"/>
      <c r="M269" s="130"/>
      <c r="N269" s="131"/>
      <c r="O269" s="130"/>
      <c r="P269" s="130"/>
    </row>
    <row r="270" spans="1:20" x14ac:dyDescent="0.3">
      <c r="A270" s="130"/>
      <c r="B270" s="130"/>
      <c r="C270" s="130"/>
      <c r="D270" s="130"/>
      <c r="E270" s="130"/>
      <c r="F270" s="130"/>
      <c r="G270" s="130"/>
      <c r="H270" s="130"/>
      <c r="I270" s="131"/>
      <c r="J270" s="131"/>
      <c r="K270" s="130"/>
      <c r="L270" s="130"/>
      <c r="M270" s="130"/>
      <c r="N270" s="131"/>
      <c r="O270" s="130"/>
      <c r="P270" s="130"/>
    </row>
    <row r="271" spans="1:20" x14ac:dyDescent="0.3">
      <c r="A271" s="130"/>
      <c r="B271" s="130"/>
      <c r="C271" s="130"/>
      <c r="D271" s="130"/>
      <c r="E271" s="130"/>
      <c r="F271" s="130"/>
      <c r="G271" s="130"/>
      <c r="H271" s="130"/>
      <c r="I271" s="131"/>
      <c r="J271" s="131"/>
      <c r="K271" s="130"/>
      <c r="L271" s="130"/>
      <c r="M271" s="130"/>
      <c r="N271" s="131"/>
      <c r="O271" s="130"/>
      <c r="P271" s="130"/>
    </row>
    <row r="272" spans="1:20" x14ac:dyDescent="0.3">
      <c r="A272" s="130"/>
      <c r="B272" s="130"/>
      <c r="C272" s="130"/>
      <c r="D272" s="130"/>
      <c r="E272" s="130"/>
      <c r="F272" s="130"/>
      <c r="G272" s="130"/>
      <c r="H272" s="130"/>
      <c r="I272" s="131"/>
      <c r="J272" s="131"/>
      <c r="K272" s="130"/>
      <c r="L272" s="130"/>
      <c r="M272" s="130"/>
      <c r="N272" s="131"/>
      <c r="O272" s="130"/>
      <c r="P272" s="130"/>
    </row>
    <row r="273" spans="1:16" x14ac:dyDescent="0.3">
      <c r="A273" s="130"/>
      <c r="B273" s="130"/>
      <c r="C273" s="130"/>
      <c r="D273" s="130"/>
      <c r="E273" s="130"/>
      <c r="F273" s="130"/>
      <c r="G273" s="130"/>
      <c r="H273" s="130"/>
      <c r="I273" s="131"/>
      <c r="J273" s="131"/>
      <c r="K273" s="130"/>
      <c r="L273" s="130"/>
      <c r="M273" s="130"/>
      <c r="N273" s="131"/>
      <c r="O273" s="130"/>
      <c r="P273" s="130"/>
    </row>
    <row r="274" spans="1:16" x14ac:dyDescent="0.3">
      <c r="A274" s="130"/>
      <c r="B274" s="130"/>
      <c r="C274" s="130"/>
      <c r="D274" s="130"/>
      <c r="E274" s="130"/>
      <c r="F274" s="130"/>
      <c r="G274" s="130"/>
      <c r="H274" s="130"/>
      <c r="I274" s="131"/>
      <c r="J274" s="131"/>
      <c r="K274" s="130"/>
      <c r="L274" s="130"/>
      <c r="M274" s="130"/>
      <c r="N274" s="131"/>
      <c r="O274" s="130"/>
      <c r="P274" s="130"/>
    </row>
    <row r="275" spans="1:16" x14ac:dyDescent="0.3">
      <c r="A275" s="130"/>
      <c r="B275" s="130"/>
      <c r="C275" s="130"/>
      <c r="D275" s="130"/>
      <c r="E275" s="130"/>
      <c r="F275" s="130"/>
      <c r="G275" s="130"/>
      <c r="H275" s="130"/>
      <c r="I275" s="131"/>
      <c r="J275" s="131"/>
      <c r="K275" s="130"/>
      <c r="L275" s="130"/>
      <c r="M275" s="130"/>
      <c r="N275" s="131"/>
      <c r="O275" s="130"/>
      <c r="P275" s="130"/>
    </row>
    <row r="276" spans="1:16" x14ac:dyDescent="0.3">
      <c r="A276" s="130"/>
      <c r="B276" s="130"/>
      <c r="C276" s="130"/>
      <c r="D276" s="130"/>
      <c r="E276" s="130"/>
      <c r="F276" s="130"/>
      <c r="G276" s="130"/>
      <c r="H276" s="130"/>
      <c r="I276" s="131"/>
      <c r="J276" s="131"/>
      <c r="K276" s="130"/>
      <c r="L276" s="130"/>
      <c r="M276" s="130"/>
      <c r="N276" s="131"/>
      <c r="O276" s="130"/>
      <c r="P276" s="130"/>
    </row>
    <row r="277" spans="1:16" x14ac:dyDescent="0.3">
      <c r="A277" s="130"/>
      <c r="B277" s="130"/>
      <c r="C277" s="130"/>
      <c r="D277" s="130"/>
      <c r="E277" s="130"/>
      <c r="F277" s="130"/>
      <c r="G277" s="130"/>
      <c r="H277" s="130"/>
      <c r="I277" s="131"/>
      <c r="J277" s="131"/>
      <c r="K277" s="130"/>
      <c r="L277" s="130"/>
      <c r="M277" s="130"/>
      <c r="N277" s="131"/>
      <c r="O277" s="130"/>
      <c r="P277" s="130"/>
    </row>
    <row r="278" spans="1:16" x14ac:dyDescent="0.3">
      <c r="A278" s="130"/>
      <c r="B278" s="130"/>
      <c r="C278" s="130"/>
      <c r="D278" s="130"/>
      <c r="E278" s="130"/>
      <c r="F278" s="130"/>
      <c r="G278" s="130"/>
      <c r="H278" s="130"/>
      <c r="I278" s="131"/>
      <c r="J278" s="131"/>
      <c r="K278" s="130"/>
      <c r="L278" s="130"/>
      <c r="M278" s="130"/>
      <c r="N278" s="131"/>
      <c r="O278" s="130"/>
      <c r="P278" s="130"/>
    </row>
  </sheetData>
  <autoFilter ref="F4:F262"/>
  <sortState ref="A175:C182">
    <sortCondition descending="1" ref="C175:C182"/>
  </sortState>
  <pageMargins left="0.7" right="0.7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02"/>
  <sheetViews>
    <sheetView topLeftCell="A104" zoomScaleNormal="100" workbookViewId="0">
      <selection activeCell="CF167" sqref="CF167"/>
    </sheetView>
  </sheetViews>
  <sheetFormatPr defaultRowHeight="14.4" x14ac:dyDescent="0.3"/>
  <cols>
    <col min="1" max="1" width="3.77734375" customWidth="1"/>
    <col min="2" max="2" width="12.5546875" customWidth="1"/>
    <col min="3" max="3" width="20.77734375" customWidth="1"/>
    <col min="4" max="4" width="15.33203125" customWidth="1"/>
    <col min="5" max="5" width="14.44140625" customWidth="1"/>
    <col min="6" max="7" width="13" customWidth="1"/>
    <col min="8" max="8" width="3.88671875" customWidth="1"/>
    <col min="9" max="9" width="7.5546875" style="1" customWidth="1"/>
    <col min="10" max="10" width="5.5546875" style="1" customWidth="1"/>
    <col min="11" max="11" width="13.33203125" customWidth="1"/>
    <col min="12" max="12" width="10.77734375" customWidth="1"/>
    <col min="13" max="13" width="9.44140625" customWidth="1"/>
    <col min="14" max="14" width="10.44140625" style="1" customWidth="1"/>
    <col min="15" max="15" width="12.88671875" customWidth="1"/>
    <col min="16" max="16" width="14.33203125" customWidth="1"/>
    <col min="17" max="31" width="8.88671875" hidden="1" customWidth="1"/>
    <col min="32" max="82" width="0" hidden="1" customWidth="1"/>
  </cols>
  <sheetData>
    <row r="1" spans="1:100" ht="23.4" customHeight="1" thickBot="1" x14ac:dyDescent="0.4">
      <c r="A1" s="15" t="s">
        <v>279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 t="s">
        <v>308</v>
      </c>
      <c r="AG1" s="13"/>
      <c r="AH1" s="13"/>
      <c r="AI1" s="19"/>
      <c r="AJ1" s="19"/>
    </row>
    <row r="2" spans="1:100" ht="40.799999999999997" customHeight="1" x14ac:dyDescent="0.3">
      <c r="A2" s="20"/>
      <c r="B2" s="20" t="s">
        <v>0</v>
      </c>
      <c r="C2" s="20" t="s">
        <v>1</v>
      </c>
      <c r="D2" s="20" t="s">
        <v>103</v>
      </c>
      <c r="E2" s="20" t="s">
        <v>99</v>
      </c>
      <c r="F2" s="20" t="s">
        <v>88</v>
      </c>
      <c r="G2" s="20" t="s">
        <v>92</v>
      </c>
      <c r="H2" s="492" t="s">
        <v>20</v>
      </c>
      <c r="I2" s="493"/>
      <c r="J2" s="20" t="s">
        <v>81</v>
      </c>
      <c r="K2" s="20" t="s">
        <v>2</v>
      </c>
      <c r="L2" s="21" t="s">
        <v>344</v>
      </c>
      <c r="M2" s="20" t="s">
        <v>95</v>
      </c>
      <c r="N2" s="20" t="s">
        <v>3</v>
      </c>
      <c r="O2" s="21" t="s">
        <v>5</v>
      </c>
      <c r="P2" s="190" t="s">
        <v>4</v>
      </c>
      <c r="Q2" s="343" t="s">
        <v>321</v>
      </c>
      <c r="R2" s="343" t="s">
        <v>322</v>
      </c>
      <c r="S2" s="343" t="s">
        <v>323</v>
      </c>
      <c r="T2" s="343" t="s">
        <v>324</v>
      </c>
      <c r="U2" s="343" t="s">
        <v>325</v>
      </c>
      <c r="V2" s="343" t="s">
        <v>326</v>
      </c>
      <c r="W2" s="343" t="s">
        <v>315</v>
      </c>
      <c r="X2" s="343" t="s">
        <v>316</v>
      </c>
      <c r="Y2" s="343" t="s">
        <v>317</v>
      </c>
      <c r="Z2" s="343" t="s">
        <v>318</v>
      </c>
      <c r="AA2" s="343" t="s">
        <v>319</v>
      </c>
      <c r="AB2" s="343" t="s">
        <v>320</v>
      </c>
      <c r="AC2" s="343" t="s">
        <v>327</v>
      </c>
      <c r="AD2" s="343" t="s">
        <v>328</v>
      </c>
      <c r="AE2" s="343" t="s">
        <v>329</v>
      </c>
      <c r="AF2" s="388" t="s">
        <v>365</v>
      </c>
      <c r="AG2" s="375" t="s">
        <v>366</v>
      </c>
      <c r="AH2" s="375" t="s">
        <v>367</v>
      </c>
      <c r="AI2" s="375" t="s">
        <v>364</v>
      </c>
      <c r="AJ2" s="375" t="s">
        <v>368</v>
      </c>
      <c r="AK2" s="376" t="s">
        <v>369</v>
      </c>
      <c r="AL2" s="343" t="s">
        <v>382</v>
      </c>
      <c r="AM2" s="343" t="s">
        <v>383</v>
      </c>
      <c r="AN2" s="343" t="s">
        <v>384</v>
      </c>
      <c r="AO2" s="343" t="s">
        <v>379</v>
      </c>
      <c r="AP2" s="343" t="s">
        <v>380</v>
      </c>
      <c r="AQ2" s="343" t="s">
        <v>381</v>
      </c>
      <c r="AR2" s="343" t="s">
        <v>370</v>
      </c>
      <c r="AS2" s="343" t="s">
        <v>371</v>
      </c>
      <c r="AT2" s="343" t="s">
        <v>372</v>
      </c>
      <c r="AU2" s="343" t="s">
        <v>386</v>
      </c>
      <c r="AV2" s="343" t="s">
        <v>387</v>
      </c>
      <c r="AW2" s="343" t="s">
        <v>388</v>
      </c>
      <c r="AX2" s="343" t="s">
        <v>389</v>
      </c>
      <c r="AY2" s="343" t="s">
        <v>391</v>
      </c>
      <c r="AZ2" s="343" t="s">
        <v>390</v>
      </c>
      <c r="BA2" s="343" t="s">
        <v>393</v>
      </c>
      <c r="BB2" s="343" t="s">
        <v>394</v>
      </c>
      <c r="BC2" s="343" t="s">
        <v>395</v>
      </c>
      <c r="BD2" s="343" t="s">
        <v>398</v>
      </c>
      <c r="BE2" s="343" t="s">
        <v>399</v>
      </c>
      <c r="BF2" s="343" t="s">
        <v>400</v>
      </c>
      <c r="BG2" s="343" t="s">
        <v>401</v>
      </c>
      <c r="BH2" s="343" t="s">
        <v>402</v>
      </c>
      <c r="BI2" s="343" t="s">
        <v>403</v>
      </c>
      <c r="BJ2" s="343" t="s">
        <v>405</v>
      </c>
      <c r="BK2" s="343" t="s">
        <v>406</v>
      </c>
      <c r="BL2" s="343" t="s">
        <v>407</v>
      </c>
      <c r="BM2" s="343" t="s">
        <v>409</v>
      </c>
      <c r="BN2" s="343" t="s">
        <v>410</v>
      </c>
      <c r="BO2" s="343" t="s">
        <v>411</v>
      </c>
      <c r="BP2" s="343" t="s">
        <v>412</v>
      </c>
      <c r="BQ2" s="343" t="s">
        <v>413</v>
      </c>
      <c r="BR2" s="343" t="s">
        <v>414</v>
      </c>
      <c r="BS2" s="343" t="s">
        <v>416</v>
      </c>
      <c r="BT2" s="343" t="s">
        <v>417</v>
      </c>
      <c r="BU2" s="343" t="s">
        <v>418</v>
      </c>
      <c r="BV2" s="343" t="s">
        <v>421</v>
      </c>
      <c r="BW2" s="343" t="s">
        <v>422</v>
      </c>
      <c r="BX2" s="343" t="s">
        <v>423</v>
      </c>
      <c r="BY2" s="343" t="s">
        <v>425</v>
      </c>
      <c r="BZ2" s="343" t="s">
        <v>426</v>
      </c>
      <c r="CA2" s="343" t="s">
        <v>427</v>
      </c>
      <c r="CB2" s="343" t="s">
        <v>429</v>
      </c>
      <c r="CC2" s="343" t="s">
        <v>430</v>
      </c>
      <c r="CD2" s="343" t="s">
        <v>431</v>
      </c>
      <c r="CE2" s="343" t="s">
        <v>435</v>
      </c>
      <c r="CF2" s="343" t="s">
        <v>436</v>
      </c>
      <c r="CG2" s="343" t="s">
        <v>437</v>
      </c>
      <c r="CH2" s="343" t="s">
        <v>438</v>
      </c>
      <c r="CI2" s="343" t="s">
        <v>439</v>
      </c>
      <c r="CJ2" s="343" t="s">
        <v>440</v>
      </c>
      <c r="CK2" s="343" t="s">
        <v>441</v>
      </c>
      <c r="CL2" s="343" t="s">
        <v>442</v>
      </c>
      <c r="CM2" s="343" t="s">
        <v>443</v>
      </c>
      <c r="CN2" s="343" t="s">
        <v>444</v>
      </c>
      <c r="CO2" s="343" t="s">
        <v>445</v>
      </c>
      <c r="CP2" s="343" t="s">
        <v>446</v>
      </c>
      <c r="CQ2" s="343" t="s">
        <v>447</v>
      </c>
      <c r="CR2" s="343" t="s">
        <v>448</v>
      </c>
      <c r="CS2" s="343" t="s">
        <v>449</v>
      </c>
      <c r="CT2" s="343" t="s">
        <v>450</v>
      </c>
      <c r="CU2" s="343" t="s">
        <v>451</v>
      </c>
      <c r="CV2" s="343" t="s">
        <v>452</v>
      </c>
    </row>
    <row r="3" spans="1:100" x14ac:dyDescent="0.3">
      <c r="A3" s="195" t="s">
        <v>80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370"/>
      <c r="AG3" s="368"/>
      <c r="AH3" s="368"/>
      <c r="AI3" s="369"/>
      <c r="AJ3" s="369"/>
      <c r="AK3" s="371"/>
      <c r="AL3" s="392"/>
      <c r="AM3" s="392"/>
      <c r="AN3" s="392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366"/>
      <c r="CT3" s="366"/>
      <c r="CU3" s="366"/>
      <c r="CV3" s="366"/>
    </row>
    <row r="4" spans="1:100" x14ac:dyDescent="0.3">
      <c r="A4" s="166">
        <v>1</v>
      </c>
      <c r="B4" s="152" t="s">
        <v>80</v>
      </c>
      <c r="C4" s="31" t="s">
        <v>67</v>
      </c>
      <c r="D4" s="260" t="s">
        <v>66</v>
      </c>
      <c r="E4" s="2" t="s">
        <v>100</v>
      </c>
      <c r="F4" s="2" t="s">
        <v>396</v>
      </c>
      <c r="G4" s="2" t="s">
        <v>18</v>
      </c>
      <c r="H4" s="10" t="s">
        <v>345</v>
      </c>
      <c r="I4" s="7">
        <v>2019</v>
      </c>
      <c r="J4" s="17" t="s">
        <v>82</v>
      </c>
      <c r="K4" s="2" t="s">
        <v>68</v>
      </c>
      <c r="L4" s="2" t="s">
        <v>375</v>
      </c>
      <c r="M4" s="2" t="s">
        <v>17</v>
      </c>
      <c r="N4" s="10">
        <v>113.6</v>
      </c>
      <c r="O4" s="32">
        <f>P4/N4</f>
        <v>90140.84507042254</v>
      </c>
      <c r="P4" s="191">
        <v>10240000</v>
      </c>
      <c r="Q4" s="394">
        <f>IF(R4=0,0,1)</f>
        <v>0</v>
      </c>
      <c r="R4" s="395">
        <f>IF(E4="устиновский",N4,0)</f>
        <v>0</v>
      </c>
      <c r="S4" s="395">
        <f>IF(E4="устиновский",P4,0)</f>
        <v>0</v>
      </c>
      <c r="T4" s="394">
        <f>IF(U4=0,0,1)</f>
        <v>0</v>
      </c>
      <c r="U4" s="395">
        <f>IF(E4="октябрьский",N4,0)</f>
        <v>0</v>
      </c>
      <c r="V4" s="395">
        <f>IF(E4="октябрьский",P4,0)</f>
        <v>0</v>
      </c>
      <c r="W4" s="394">
        <f>IF(X4=0,0,1)</f>
        <v>0</v>
      </c>
      <c r="X4" s="396">
        <f>IF(E4="индустриальный",N4,0)</f>
        <v>0</v>
      </c>
      <c r="Y4" s="396">
        <f>IF(E4="индустриальный",P4,0)</f>
        <v>0</v>
      </c>
      <c r="Z4" s="394">
        <f>IF(AA4=0,0,1)</f>
        <v>1</v>
      </c>
      <c r="AA4" s="396">
        <f>IF(E4="первомайский",N4,0)</f>
        <v>113.6</v>
      </c>
      <c r="AB4" s="396">
        <f>IF(E4="первомайский",P4,0)</f>
        <v>10240000</v>
      </c>
      <c r="AC4" s="394">
        <f>IF(AD4=0,0,1)</f>
        <v>0</v>
      </c>
      <c r="AD4" s="396">
        <f>IF(E4="ленинский",N4,0)</f>
        <v>0</v>
      </c>
      <c r="AE4" s="396">
        <f>IF(E4="ленинский",P4,0)</f>
        <v>0</v>
      </c>
      <c r="AF4" s="389">
        <f>IF(G4="центр",N4,0)</f>
        <v>113.6</v>
      </c>
      <c r="AG4" s="367">
        <f>IF(G4="центр",P4,0)</f>
        <v>10240000</v>
      </c>
      <c r="AH4" s="367">
        <f>IF(AF4=0,0,1)</f>
        <v>1</v>
      </c>
      <c r="AI4" s="367">
        <f>IF(G4="спальн район",N4,0)</f>
        <v>0</v>
      </c>
      <c r="AJ4" s="367">
        <f>IF(G4="спальн район",P4,0)</f>
        <v>0</v>
      </c>
      <c r="AK4" s="372">
        <f>IF(AI4=0,0,1)</f>
        <v>0</v>
      </c>
      <c r="AL4" s="394">
        <f>IF(AM4=0,0,1)</f>
        <v>0</v>
      </c>
      <c r="AM4" s="395">
        <f>IF(L4="цоколь",N4,0)</f>
        <v>0</v>
      </c>
      <c r="AN4" s="395">
        <f>IF(L4="цоколь",P4,0)</f>
        <v>0</v>
      </c>
      <c r="AO4" s="394">
        <f>IF(AP4=0,0,1)</f>
        <v>1</v>
      </c>
      <c r="AP4" s="395">
        <f>IF(L4="1 этаж",N4,0)</f>
        <v>113.6</v>
      </c>
      <c r="AQ4" s="395">
        <f>IF(L4="1 этаж",P4,0)</f>
        <v>10240000</v>
      </c>
      <c r="AR4" s="394">
        <f>IF(AS4=0,0,1)</f>
        <v>0</v>
      </c>
      <c r="AS4" s="366">
        <f>IF(L4="2 этаж",N4,0)+IF(L4="3 этаж",N4,0)</f>
        <v>0</v>
      </c>
      <c r="AT4" s="366">
        <f>IF(L4="2 этаж",P4,0)+IF(L4="3 этаж",P4,0)</f>
        <v>0</v>
      </c>
      <c r="AU4" s="394">
        <f>IF(AV4=0,0,1)</f>
        <v>1</v>
      </c>
      <c r="AV4" s="395">
        <f>IF(M4="1 линия",N4,0)</f>
        <v>113.6</v>
      </c>
      <c r="AW4" s="395">
        <f>IF(M4="1 линия",P4,0)</f>
        <v>10240000</v>
      </c>
      <c r="AX4" s="394">
        <f>IF(AY4=0,0,1)</f>
        <v>0</v>
      </c>
      <c r="AY4" s="366">
        <f>IF(M4="внутри квартала",N4,0)</f>
        <v>0</v>
      </c>
      <c r="AZ4" s="366">
        <f>IF(M4="внутри квартала",P4,0)</f>
        <v>0</v>
      </c>
      <c r="BA4" s="394">
        <f>IF(BB4=0,0,1)</f>
        <v>1</v>
      </c>
      <c r="BB4" s="366">
        <f>IF(F4="соцгород",N4,0)</f>
        <v>113.6</v>
      </c>
      <c r="BC4" s="366">
        <f>IF(F4="соцгород",P4,0)</f>
        <v>10240000</v>
      </c>
      <c r="BD4" s="394">
        <f>IF(BE4=0,0,1)</f>
        <v>0</v>
      </c>
      <c r="BE4" s="366">
        <f>IF(F4="ст аэропорт",N4,0)</f>
        <v>0</v>
      </c>
      <c r="BF4" s="366">
        <f>IF(F4="ст аэропорт",P4,0)</f>
        <v>0</v>
      </c>
      <c r="BG4" s="394">
        <f>IF(BH4=0,0,1)</f>
        <v>0</v>
      </c>
      <c r="BH4" s="366">
        <f>IF(F4="холмы",N4,0)</f>
        <v>0</v>
      </c>
      <c r="BI4" s="366">
        <f>IF(F4="холмы",P4,0)</f>
        <v>0</v>
      </c>
      <c r="BJ4" s="394">
        <f>IF(BK4=0,0,1)</f>
        <v>0</v>
      </c>
      <c r="BK4" s="366">
        <f>IF(F4="металлург",N4,0)</f>
        <v>0</v>
      </c>
      <c r="BL4" s="366">
        <f>IF(F4="металлург",P4,0)</f>
        <v>0</v>
      </c>
      <c r="BM4" s="394">
        <f>IF(BN4=0,0,1)</f>
        <v>0</v>
      </c>
      <c r="BN4" s="366">
        <f>IF(F4="центр",N4,0)</f>
        <v>0</v>
      </c>
      <c r="BO4" s="366">
        <f>IF(F4="центр",P4,0)</f>
        <v>0</v>
      </c>
      <c r="BP4" s="394">
        <f>IF(BQ4=0,0,1)</f>
        <v>0</v>
      </c>
      <c r="BQ4" s="366">
        <f>IF(F4="пеньки",N4,0)</f>
        <v>0</v>
      </c>
      <c r="BR4" s="366">
        <f>IF(F4="пеньки",P4,0)</f>
        <v>0</v>
      </c>
      <c r="BS4" s="394">
        <f>IF(BT4=0,0,1)</f>
        <v>0</v>
      </c>
      <c r="BT4" s="366">
        <f>IF(F4="вост поселок",N4,0)</f>
        <v>0</v>
      </c>
      <c r="BU4" s="366">
        <f>IF(F4="вост поселок",P4,0)</f>
        <v>0</v>
      </c>
      <c r="BV4" s="394">
        <f>IF(BW4=0,0,1)</f>
        <v>0</v>
      </c>
      <c r="BW4" s="366">
        <f>IF(F4="культбаза",N4,0)</f>
        <v>0</v>
      </c>
      <c r="BX4" s="366">
        <f>IF(F4="культбаза",P4,0)</f>
        <v>0</v>
      </c>
      <c r="BY4" s="394">
        <f>IF(BZ4=0,0,1)</f>
        <v>0</v>
      </c>
      <c r="BZ4" s="366">
        <f>IF(F4="и закирова",N4,0)</f>
        <v>0</v>
      </c>
      <c r="CA4" s="366">
        <f>IF(F4="и закирова",P4,0)</f>
        <v>0</v>
      </c>
      <c r="CB4" s="394">
        <f>IF(CC4=0,0,1)</f>
        <v>0</v>
      </c>
      <c r="CC4" s="366">
        <f>IF(F4="строитель",N4,0)</f>
        <v>0</v>
      </c>
      <c r="CD4" s="366">
        <f>IF(F4="строитель",P4,0)</f>
        <v>0</v>
      </c>
      <c r="CE4" s="394">
        <f>IF(CF4=0,0,1)</f>
        <v>0</v>
      </c>
      <c r="CF4" s="366">
        <f>IF(I4="сдан",N4,0)</f>
        <v>0</v>
      </c>
      <c r="CG4" s="366">
        <f>IF(I4="сдан",P4,0)</f>
        <v>0</v>
      </c>
      <c r="CH4" s="394">
        <f>IF(CI4=0,0,1)</f>
        <v>1</v>
      </c>
      <c r="CI4" s="366">
        <f>IF(I4=2019,N4,0)</f>
        <v>113.6</v>
      </c>
      <c r="CJ4" s="366">
        <f>IF(I4=2019,P4,0)</f>
        <v>10240000</v>
      </c>
      <c r="CK4" s="394">
        <f>IF(CL4=0,0,1)</f>
        <v>0</v>
      </c>
      <c r="CL4" s="366">
        <f>IF(I4=2020,N4,0)</f>
        <v>0</v>
      </c>
      <c r="CM4" s="366">
        <f>IF(I4=2020,P4,0)</f>
        <v>0</v>
      </c>
      <c r="CN4" s="394">
        <f>IF(CO4=0,0,1)</f>
        <v>0</v>
      </c>
      <c r="CO4" s="366">
        <f>IF(I4=2021,N4,0)</f>
        <v>0</v>
      </c>
      <c r="CP4" s="366">
        <f>IF(I4=2021,P4,0)</f>
        <v>0</v>
      </c>
      <c r="CQ4" s="394">
        <f>IF(CR4=0,0,1)</f>
        <v>0</v>
      </c>
      <c r="CR4" s="366">
        <f>IF(I4=2022,N4,0)</f>
        <v>0</v>
      </c>
      <c r="CS4" s="366">
        <f>IF(I4=2022,P4,0)</f>
        <v>0</v>
      </c>
      <c r="CT4" s="394">
        <f>IF(CU4=0,0,1)</f>
        <v>0</v>
      </c>
      <c r="CU4" s="366">
        <f>IF(I4=2023,N4,0)</f>
        <v>0</v>
      </c>
      <c r="CV4" s="366">
        <f>IF(I4=2023,P4,0)</f>
        <v>0</v>
      </c>
    </row>
    <row r="5" spans="1:100" x14ac:dyDescent="0.3">
      <c r="A5" s="166">
        <v>2</v>
      </c>
      <c r="B5" s="152" t="s">
        <v>80</v>
      </c>
      <c r="C5" s="31" t="s">
        <v>67</v>
      </c>
      <c r="D5" s="260" t="s">
        <v>66</v>
      </c>
      <c r="E5" s="2" t="s">
        <v>100</v>
      </c>
      <c r="F5" s="2" t="s">
        <v>396</v>
      </c>
      <c r="G5" s="2" t="s">
        <v>18</v>
      </c>
      <c r="H5" s="10" t="s">
        <v>345</v>
      </c>
      <c r="I5" s="7">
        <v>2019</v>
      </c>
      <c r="J5" s="17" t="s">
        <v>82</v>
      </c>
      <c r="K5" s="2" t="s">
        <v>69</v>
      </c>
      <c r="L5" s="2" t="s">
        <v>375</v>
      </c>
      <c r="M5" s="2" t="s">
        <v>17</v>
      </c>
      <c r="N5" s="10">
        <v>113.7</v>
      </c>
      <c r="O5" s="32">
        <f t="shared" ref="O5:O60" si="0">P5/N5</f>
        <v>90061.565523306941</v>
      </c>
      <c r="P5" s="191">
        <v>10240000</v>
      </c>
      <c r="Q5" s="394">
        <f t="shared" ref="Q5:Q68" si="1">IF(R5=0,0,1)</f>
        <v>0</v>
      </c>
      <c r="R5" s="395">
        <f t="shared" ref="R5:R11" si="2">IF(E5="устиновский",N5,0)</f>
        <v>0</v>
      </c>
      <c r="S5" s="395">
        <f t="shared" ref="S5:S11" si="3">IF(E5="устиновский",P5,0)</f>
        <v>0</v>
      </c>
      <c r="T5" s="394">
        <f t="shared" ref="T5:T68" si="4">IF(U5=0,0,1)</f>
        <v>0</v>
      </c>
      <c r="U5" s="395">
        <f t="shared" ref="U5:U11" si="5">IF(E5="октябрьский",N5,0)</f>
        <v>0</v>
      </c>
      <c r="V5" s="395">
        <f t="shared" ref="V5:V11" si="6">IF(E5="октябрьский",P5,0)</f>
        <v>0</v>
      </c>
      <c r="W5" s="394">
        <f t="shared" ref="W5:W68" si="7">IF(X5=0,0,1)</f>
        <v>0</v>
      </c>
      <c r="X5" s="396">
        <f t="shared" ref="X5:X11" si="8">IF(E5="индустриальный",N5,0)</f>
        <v>0</v>
      </c>
      <c r="Y5" s="396">
        <f t="shared" ref="Y5:Y11" si="9">IF(E5="индустриальный",P5,0)</f>
        <v>0</v>
      </c>
      <c r="Z5" s="394">
        <f t="shared" ref="Z5:Z68" si="10">IF(AA5=0,0,1)</f>
        <v>1</v>
      </c>
      <c r="AA5" s="396">
        <f t="shared" ref="AA5:AA11" si="11">IF(E5="первомайский",N5,0)</f>
        <v>113.7</v>
      </c>
      <c r="AB5" s="396">
        <f t="shared" ref="AB5:AB11" si="12">IF(E5="первомайский",P5,0)</f>
        <v>10240000</v>
      </c>
      <c r="AC5" s="394">
        <f t="shared" ref="AC5:AC68" si="13">IF(AD5=0,0,1)</f>
        <v>0</v>
      </c>
      <c r="AD5" s="396">
        <f t="shared" ref="AD5:AD11" si="14">IF(E5="ленинский",N5,0)</f>
        <v>0</v>
      </c>
      <c r="AE5" s="396">
        <f t="shared" ref="AE5:AE11" si="15">IF(E5="ленинский",P5,0)</f>
        <v>0</v>
      </c>
      <c r="AF5" s="389">
        <f t="shared" ref="AF5:AF8" si="16">IF(G5="центр",N5,0)</f>
        <v>113.7</v>
      </c>
      <c r="AG5" s="367">
        <f t="shared" ref="AG5:AG8" si="17">IF(G5="центр",P5,0)</f>
        <v>10240000</v>
      </c>
      <c r="AH5" s="367">
        <f t="shared" ref="AH5:AH8" si="18">IF(AF5=0,0,1)</f>
        <v>1</v>
      </c>
      <c r="AI5" s="367">
        <f t="shared" ref="AI5:AI8" si="19">IF(G5="спальн район",N5,0)</f>
        <v>0</v>
      </c>
      <c r="AJ5" s="367">
        <f t="shared" ref="AJ5:AJ8" si="20">IF(G5="спальн район",P5,0)</f>
        <v>0</v>
      </c>
      <c r="AK5" s="372">
        <f t="shared" ref="AK5:AK8" si="21">IF(AI5=0,0,1)</f>
        <v>0</v>
      </c>
      <c r="AL5" s="394">
        <f t="shared" ref="AL5:AL68" si="22">IF(AM5=0,0,1)</f>
        <v>0</v>
      </c>
      <c r="AM5" s="395">
        <f t="shared" ref="AM5:AM68" si="23">IF(L5="цоколь",N5,0)</f>
        <v>0</v>
      </c>
      <c r="AN5" s="395">
        <f t="shared" ref="AN5:AN68" si="24">IF(L5="цоколь",P5,0)</f>
        <v>0</v>
      </c>
      <c r="AO5" s="394">
        <f t="shared" ref="AO5:AO68" si="25">IF(AP5=0,0,1)</f>
        <v>1</v>
      </c>
      <c r="AP5" s="395">
        <f t="shared" ref="AP5:AP68" si="26">IF(L5="1 этаж",N5,0)</f>
        <v>113.7</v>
      </c>
      <c r="AQ5" s="395">
        <f t="shared" ref="AQ5:AQ68" si="27">IF(L5="1 этаж",P5,0)</f>
        <v>10240000</v>
      </c>
      <c r="AR5" s="394">
        <f t="shared" ref="AR5:AR68" si="28">IF(AS5=0,0,1)</f>
        <v>0</v>
      </c>
      <c r="AS5" s="366">
        <f t="shared" ref="AS5:AS68" si="29">IF(L5="2 этаж",N5,0)+IF(L5="3 этаж",N5,0)</f>
        <v>0</v>
      </c>
      <c r="AT5" s="366">
        <f t="shared" ref="AT5:AT68" si="30">IF(L5="2 этаж",P5,0)+IF(L5="3 этаж",P5,0)</f>
        <v>0</v>
      </c>
      <c r="AU5" s="394">
        <f t="shared" ref="AU5:AU68" si="31">IF(AV5=0,0,1)</f>
        <v>1</v>
      </c>
      <c r="AV5" s="395">
        <f t="shared" ref="AV5:AV68" si="32">IF(M5="1 линия",N5,0)</f>
        <v>113.7</v>
      </c>
      <c r="AW5" s="395">
        <f t="shared" ref="AW5:AW68" si="33">IF(M5="1 линия",P5,0)</f>
        <v>10240000</v>
      </c>
      <c r="AX5" s="394">
        <f t="shared" ref="AX5:AX68" si="34">IF(AY5=0,0,1)</f>
        <v>0</v>
      </c>
      <c r="AY5" s="366">
        <f t="shared" ref="AY5:AY68" si="35">IF(M5="внутри квартала",N5,0)</f>
        <v>0</v>
      </c>
      <c r="AZ5" s="366">
        <f t="shared" ref="AZ5:AZ68" si="36">IF(M5="внутри квартала",P5,0)</f>
        <v>0</v>
      </c>
      <c r="BA5" s="394">
        <f t="shared" ref="BA5:BA68" si="37">IF(BB5=0,0,1)</f>
        <v>1</v>
      </c>
      <c r="BB5" s="366">
        <f t="shared" ref="BB5:BB68" si="38">IF(F5="соцгород",N5,0)</f>
        <v>113.7</v>
      </c>
      <c r="BC5" s="366">
        <f t="shared" ref="BC5:BC68" si="39">IF(F5="соцгород",P5,0)</f>
        <v>10240000</v>
      </c>
      <c r="BD5" s="394">
        <f t="shared" ref="BD5:BD68" si="40">IF(BE5=0,0,1)</f>
        <v>0</v>
      </c>
      <c r="BE5" s="366">
        <f t="shared" ref="BE5:BE68" si="41">IF(F5="ст аэропорт",N5,0)</f>
        <v>0</v>
      </c>
      <c r="BF5" s="366">
        <f t="shared" ref="BF5:BF68" si="42">IF(F5="ст аэропорт",P5,0)</f>
        <v>0</v>
      </c>
      <c r="BG5" s="394">
        <f t="shared" ref="BG5:BG68" si="43">IF(BH5=0,0,1)</f>
        <v>0</v>
      </c>
      <c r="BH5" s="366">
        <f t="shared" ref="BH5:BH68" si="44">IF(F5="холмы",N5,0)</f>
        <v>0</v>
      </c>
      <c r="BI5" s="366">
        <f t="shared" ref="BI5:BI68" si="45">IF(F5="холмы",P5,0)</f>
        <v>0</v>
      </c>
      <c r="BJ5" s="394">
        <f t="shared" ref="BJ5:BJ68" si="46">IF(BK5=0,0,1)</f>
        <v>0</v>
      </c>
      <c r="BK5" s="366">
        <f t="shared" ref="BK5:BK68" si="47">IF(F5="металлург",N5,0)</f>
        <v>0</v>
      </c>
      <c r="BL5" s="366">
        <f t="shared" ref="BL5:BL68" si="48">IF(F5="металлург",P5,0)</f>
        <v>0</v>
      </c>
      <c r="BM5" s="394">
        <f t="shared" ref="BM5:BM68" si="49">IF(BN5=0,0,1)</f>
        <v>0</v>
      </c>
      <c r="BN5" s="366">
        <f t="shared" ref="BN5:BN68" si="50">IF(F5="центр",N5,0)</f>
        <v>0</v>
      </c>
      <c r="BO5" s="366">
        <f t="shared" ref="BO5:BO68" si="51">IF(F5="центр",P5,0)</f>
        <v>0</v>
      </c>
      <c r="BP5" s="394">
        <f t="shared" ref="BP5:BP68" si="52">IF(BQ5=0,0,1)</f>
        <v>0</v>
      </c>
      <c r="BQ5" s="366">
        <f t="shared" ref="BQ5:BQ68" si="53">IF(F5="пеньки",N5,0)</f>
        <v>0</v>
      </c>
      <c r="BR5" s="366">
        <f t="shared" ref="BR5:BR68" si="54">IF(F5="пеньки",P5,0)</f>
        <v>0</v>
      </c>
      <c r="BS5" s="394">
        <f t="shared" ref="BS5:BS68" si="55">IF(BT5=0,0,1)</f>
        <v>0</v>
      </c>
      <c r="BT5" s="366">
        <f t="shared" ref="BT5:BT68" si="56">IF(F5="вост поселок",N5,0)</f>
        <v>0</v>
      </c>
      <c r="BU5" s="366">
        <f t="shared" ref="BU5:BU68" si="57">IF(F5="вост поселок",P5,0)</f>
        <v>0</v>
      </c>
      <c r="BV5" s="394">
        <f t="shared" ref="BV5:BV68" si="58">IF(BW5=0,0,1)</f>
        <v>0</v>
      </c>
      <c r="BW5" s="366">
        <f t="shared" ref="BW5:BW68" si="59">IF(F5="культбаза",N5,0)</f>
        <v>0</v>
      </c>
      <c r="BX5" s="366">
        <f t="shared" ref="BX5:BX68" si="60">IF(F5="культбаза",P5,0)</f>
        <v>0</v>
      </c>
      <c r="BY5" s="394">
        <f t="shared" ref="BY5:BY68" si="61">IF(BZ5=0,0,1)</f>
        <v>0</v>
      </c>
      <c r="BZ5" s="366">
        <f t="shared" ref="BZ5:BZ68" si="62">IF(F5="и закирова",N5,0)</f>
        <v>0</v>
      </c>
      <c r="CA5" s="366">
        <f t="shared" ref="CA5:CA68" si="63">IF(F5="и закирова",P5,0)</f>
        <v>0</v>
      </c>
      <c r="CB5" s="394">
        <f t="shared" ref="CB5:CB68" si="64">IF(CC5=0,0,1)</f>
        <v>0</v>
      </c>
      <c r="CC5" s="366">
        <f t="shared" ref="CC5:CC68" si="65">IF(F5="строитель",N5,0)</f>
        <v>0</v>
      </c>
      <c r="CD5" s="366">
        <f t="shared" ref="CD5:CD68" si="66">IF(F5="строитель",P5,0)</f>
        <v>0</v>
      </c>
      <c r="CE5" s="394">
        <f t="shared" ref="CE5:CE68" si="67">IF(CF5=0,0,1)</f>
        <v>0</v>
      </c>
      <c r="CF5" s="366">
        <f t="shared" ref="CF5:CF68" si="68">IF(I5="сдан",N5,0)</f>
        <v>0</v>
      </c>
      <c r="CG5" s="366">
        <f t="shared" ref="CG5:CG68" si="69">IF(I5="сдан",P5,0)</f>
        <v>0</v>
      </c>
      <c r="CH5" s="394">
        <f t="shared" ref="CH5:CH68" si="70">IF(CI5=0,0,1)</f>
        <v>1</v>
      </c>
      <c r="CI5" s="366">
        <f t="shared" ref="CI5:CI68" si="71">IF(I5=2019,N5,0)</f>
        <v>113.7</v>
      </c>
      <c r="CJ5" s="366">
        <f t="shared" ref="CJ5:CJ68" si="72">IF(I5=2019,P5,0)</f>
        <v>10240000</v>
      </c>
      <c r="CK5" s="394">
        <f t="shared" ref="CK5:CK68" si="73">IF(CL5=0,0,1)</f>
        <v>0</v>
      </c>
      <c r="CL5" s="366">
        <f t="shared" ref="CL5:CL68" si="74">IF(I5=2020,N5,0)</f>
        <v>0</v>
      </c>
      <c r="CM5" s="366">
        <f t="shared" ref="CM5:CM68" si="75">IF(I5=2020,P5,0)</f>
        <v>0</v>
      </c>
      <c r="CN5" s="394">
        <f t="shared" ref="CN5:CN68" si="76">IF(CO5=0,0,1)</f>
        <v>0</v>
      </c>
      <c r="CO5" s="366">
        <f t="shared" ref="CO5:CO68" si="77">IF(I5=2021,N5,0)</f>
        <v>0</v>
      </c>
      <c r="CP5" s="366">
        <f t="shared" ref="CP5:CP68" si="78">IF(I5=2021,P5,0)</f>
        <v>0</v>
      </c>
      <c r="CQ5" s="394">
        <f t="shared" ref="CQ5:CQ68" si="79">IF(CR5=0,0,1)</f>
        <v>0</v>
      </c>
      <c r="CR5" s="366">
        <f t="shared" ref="CR5:CR68" si="80">IF(I5=2022,N5,0)</f>
        <v>0</v>
      </c>
      <c r="CS5" s="366">
        <f t="shared" ref="CS5:CS68" si="81">IF(I5=2022,P5,0)</f>
        <v>0</v>
      </c>
      <c r="CT5" s="394">
        <f t="shared" ref="CT5:CT68" si="82">IF(CU5=0,0,1)</f>
        <v>0</v>
      </c>
      <c r="CU5" s="366">
        <f t="shared" ref="CU5:CU68" si="83">IF(I5=2023,N5,0)</f>
        <v>0</v>
      </c>
      <c r="CV5" s="366">
        <f t="shared" ref="CV5:CV68" si="84">IF(I5=2023,P5,0)</f>
        <v>0</v>
      </c>
    </row>
    <row r="6" spans="1:100" x14ac:dyDescent="0.3">
      <c r="A6" s="166">
        <v>3</v>
      </c>
      <c r="B6" s="152" t="s">
        <v>80</v>
      </c>
      <c r="C6" s="31" t="s">
        <v>67</v>
      </c>
      <c r="D6" s="260" t="s">
        <v>66</v>
      </c>
      <c r="E6" s="2" t="s">
        <v>100</v>
      </c>
      <c r="F6" s="2" t="s">
        <v>396</v>
      </c>
      <c r="G6" s="2" t="s">
        <v>18</v>
      </c>
      <c r="H6" s="10" t="s">
        <v>345</v>
      </c>
      <c r="I6" s="7">
        <v>2019</v>
      </c>
      <c r="J6" s="17" t="s">
        <v>82</v>
      </c>
      <c r="K6" s="2" t="s">
        <v>70</v>
      </c>
      <c r="L6" s="2" t="s">
        <v>375</v>
      </c>
      <c r="M6" s="2" t="s">
        <v>17</v>
      </c>
      <c r="N6" s="10">
        <v>67.900000000000006</v>
      </c>
      <c r="O6" s="32">
        <f t="shared" si="0"/>
        <v>99999.999999999985</v>
      </c>
      <c r="P6" s="191">
        <v>6790000</v>
      </c>
      <c r="Q6" s="394">
        <f t="shared" si="1"/>
        <v>0</v>
      </c>
      <c r="R6" s="395">
        <f t="shared" si="2"/>
        <v>0</v>
      </c>
      <c r="S6" s="395">
        <f t="shared" si="3"/>
        <v>0</v>
      </c>
      <c r="T6" s="394">
        <f t="shared" si="4"/>
        <v>0</v>
      </c>
      <c r="U6" s="395">
        <f t="shared" si="5"/>
        <v>0</v>
      </c>
      <c r="V6" s="395">
        <f t="shared" si="6"/>
        <v>0</v>
      </c>
      <c r="W6" s="394">
        <f t="shared" si="7"/>
        <v>0</v>
      </c>
      <c r="X6" s="396">
        <f t="shared" si="8"/>
        <v>0</v>
      </c>
      <c r="Y6" s="396">
        <f t="shared" si="9"/>
        <v>0</v>
      </c>
      <c r="Z6" s="394">
        <f t="shared" si="10"/>
        <v>1</v>
      </c>
      <c r="AA6" s="396">
        <f t="shared" si="11"/>
        <v>67.900000000000006</v>
      </c>
      <c r="AB6" s="396">
        <f t="shared" si="12"/>
        <v>6790000</v>
      </c>
      <c r="AC6" s="394">
        <f t="shared" si="13"/>
        <v>0</v>
      </c>
      <c r="AD6" s="396">
        <f t="shared" si="14"/>
        <v>0</v>
      </c>
      <c r="AE6" s="396">
        <f t="shared" si="15"/>
        <v>0</v>
      </c>
      <c r="AF6" s="389">
        <f t="shared" si="16"/>
        <v>67.900000000000006</v>
      </c>
      <c r="AG6" s="367">
        <f t="shared" si="17"/>
        <v>6790000</v>
      </c>
      <c r="AH6" s="367">
        <f t="shared" si="18"/>
        <v>1</v>
      </c>
      <c r="AI6" s="367">
        <f t="shared" si="19"/>
        <v>0</v>
      </c>
      <c r="AJ6" s="367">
        <f t="shared" si="20"/>
        <v>0</v>
      </c>
      <c r="AK6" s="372">
        <f t="shared" si="21"/>
        <v>0</v>
      </c>
      <c r="AL6" s="394">
        <f t="shared" si="22"/>
        <v>0</v>
      </c>
      <c r="AM6" s="395">
        <f t="shared" si="23"/>
        <v>0</v>
      </c>
      <c r="AN6" s="395">
        <f t="shared" si="24"/>
        <v>0</v>
      </c>
      <c r="AO6" s="394">
        <f t="shared" si="25"/>
        <v>1</v>
      </c>
      <c r="AP6" s="395">
        <f t="shared" si="26"/>
        <v>67.900000000000006</v>
      </c>
      <c r="AQ6" s="395">
        <f t="shared" si="27"/>
        <v>6790000</v>
      </c>
      <c r="AR6" s="394">
        <f t="shared" si="28"/>
        <v>0</v>
      </c>
      <c r="AS6" s="366">
        <f t="shared" si="29"/>
        <v>0</v>
      </c>
      <c r="AT6" s="366">
        <f t="shared" si="30"/>
        <v>0</v>
      </c>
      <c r="AU6" s="394">
        <f t="shared" si="31"/>
        <v>1</v>
      </c>
      <c r="AV6" s="395">
        <f t="shared" si="32"/>
        <v>67.900000000000006</v>
      </c>
      <c r="AW6" s="395">
        <f t="shared" si="33"/>
        <v>6790000</v>
      </c>
      <c r="AX6" s="394">
        <f t="shared" si="34"/>
        <v>0</v>
      </c>
      <c r="AY6" s="366">
        <f t="shared" si="35"/>
        <v>0</v>
      </c>
      <c r="AZ6" s="366">
        <f t="shared" si="36"/>
        <v>0</v>
      </c>
      <c r="BA6" s="394">
        <f t="shared" si="37"/>
        <v>1</v>
      </c>
      <c r="BB6" s="366">
        <f t="shared" si="38"/>
        <v>67.900000000000006</v>
      </c>
      <c r="BC6" s="366">
        <f t="shared" si="39"/>
        <v>6790000</v>
      </c>
      <c r="BD6" s="394">
        <f t="shared" si="40"/>
        <v>0</v>
      </c>
      <c r="BE6" s="366">
        <f t="shared" si="41"/>
        <v>0</v>
      </c>
      <c r="BF6" s="366">
        <f t="shared" si="42"/>
        <v>0</v>
      </c>
      <c r="BG6" s="394">
        <f t="shared" si="43"/>
        <v>0</v>
      </c>
      <c r="BH6" s="366">
        <f t="shared" si="44"/>
        <v>0</v>
      </c>
      <c r="BI6" s="366">
        <f t="shared" si="45"/>
        <v>0</v>
      </c>
      <c r="BJ6" s="394">
        <f t="shared" si="46"/>
        <v>0</v>
      </c>
      <c r="BK6" s="366">
        <f t="shared" si="47"/>
        <v>0</v>
      </c>
      <c r="BL6" s="366">
        <f t="shared" si="48"/>
        <v>0</v>
      </c>
      <c r="BM6" s="394">
        <f t="shared" si="49"/>
        <v>0</v>
      </c>
      <c r="BN6" s="366">
        <f t="shared" si="50"/>
        <v>0</v>
      </c>
      <c r="BO6" s="366">
        <f t="shared" si="51"/>
        <v>0</v>
      </c>
      <c r="BP6" s="394">
        <f t="shared" si="52"/>
        <v>0</v>
      </c>
      <c r="BQ6" s="366">
        <f t="shared" si="53"/>
        <v>0</v>
      </c>
      <c r="BR6" s="366">
        <f t="shared" si="54"/>
        <v>0</v>
      </c>
      <c r="BS6" s="394">
        <f t="shared" si="55"/>
        <v>0</v>
      </c>
      <c r="BT6" s="366">
        <f t="shared" si="56"/>
        <v>0</v>
      </c>
      <c r="BU6" s="366">
        <f t="shared" si="57"/>
        <v>0</v>
      </c>
      <c r="BV6" s="394">
        <f t="shared" si="58"/>
        <v>0</v>
      </c>
      <c r="BW6" s="366">
        <f t="shared" si="59"/>
        <v>0</v>
      </c>
      <c r="BX6" s="366">
        <f t="shared" si="60"/>
        <v>0</v>
      </c>
      <c r="BY6" s="394">
        <f t="shared" si="61"/>
        <v>0</v>
      </c>
      <c r="BZ6" s="366">
        <f t="shared" si="62"/>
        <v>0</v>
      </c>
      <c r="CA6" s="366">
        <f t="shared" si="63"/>
        <v>0</v>
      </c>
      <c r="CB6" s="394">
        <f t="shared" si="64"/>
        <v>0</v>
      </c>
      <c r="CC6" s="366">
        <f t="shared" si="65"/>
        <v>0</v>
      </c>
      <c r="CD6" s="366">
        <f t="shared" si="66"/>
        <v>0</v>
      </c>
      <c r="CE6" s="394">
        <f t="shared" si="67"/>
        <v>0</v>
      </c>
      <c r="CF6" s="366">
        <f t="shared" si="68"/>
        <v>0</v>
      </c>
      <c r="CG6" s="366">
        <f t="shared" si="69"/>
        <v>0</v>
      </c>
      <c r="CH6" s="394">
        <f t="shared" si="70"/>
        <v>1</v>
      </c>
      <c r="CI6" s="366">
        <f t="shared" si="71"/>
        <v>67.900000000000006</v>
      </c>
      <c r="CJ6" s="366">
        <f t="shared" si="72"/>
        <v>6790000</v>
      </c>
      <c r="CK6" s="394">
        <f t="shared" si="73"/>
        <v>0</v>
      </c>
      <c r="CL6" s="366">
        <f t="shared" si="74"/>
        <v>0</v>
      </c>
      <c r="CM6" s="366">
        <f t="shared" si="75"/>
        <v>0</v>
      </c>
      <c r="CN6" s="394">
        <f t="shared" si="76"/>
        <v>0</v>
      </c>
      <c r="CO6" s="366">
        <f t="shared" si="77"/>
        <v>0</v>
      </c>
      <c r="CP6" s="366">
        <f t="shared" si="78"/>
        <v>0</v>
      </c>
      <c r="CQ6" s="394">
        <f t="shared" si="79"/>
        <v>0</v>
      </c>
      <c r="CR6" s="366">
        <f t="shared" si="80"/>
        <v>0</v>
      </c>
      <c r="CS6" s="366">
        <f t="shared" si="81"/>
        <v>0</v>
      </c>
      <c r="CT6" s="394">
        <f t="shared" si="82"/>
        <v>0</v>
      </c>
      <c r="CU6" s="366">
        <f t="shared" si="83"/>
        <v>0</v>
      </c>
      <c r="CV6" s="366">
        <f t="shared" si="84"/>
        <v>0</v>
      </c>
    </row>
    <row r="7" spans="1:100" x14ac:dyDescent="0.3">
      <c r="A7" s="166">
        <v>4</v>
      </c>
      <c r="B7" s="152" t="s">
        <v>80</v>
      </c>
      <c r="C7" s="31" t="s">
        <v>71</v>
      </c>
      <c r="D7" s="260" t="s">
        <v>42</v>
      </c>
      <c r="E7" s="2" t="s">
        <v>101</v>
      </c>
      <c r="F7" s="2" t="s">
        <v>397</v>
      </c>
      <c r="G7" s="2" t="s">
        <v>94</v>
      </c>
      <c r="H7" s="2"/>
      <c r="I7" s="10" t="s">
        <v>62</v>
      </c>
      <c r="J7" s="6" t="s">
        <v>83</v>
      </c>
      <c r="K7" s="2" t="s">
        <v>63</v>
      </c>
      <c r="L7" s="2" t="s">
        <v>375</v>
      </c>
      <c r="M7" s="2" t="s">
        <v>17</v>
      </c>
      <c r="N7" s="10">
        <v>105.84</v>
      </c>
      <c r="O7" s="32">
        <f t="shared" si="0"/>
        <v>46296.296296296292</v>
      </c>
      <c r="P7" s="191">
        <v>4900000</v>
      </c>
      <c r="Q7" s="394">
        <f t="shared" si="1"/>
        <v>1</v>
      </c>
      <c r="R7" s="395">
        <f t="shared" si="2"/>
        <v>105.84</v>
      </c>
      <c r="S7" s="395">
        <f t="shared" si="3"/>
        <v>4900000</v>
      </c>
      <c r="T7" s="394">
        <f t="shared" si="4"/>
        <v>0</v>
      </c>
      <c r="U7" s="395">
        <f t="shared" si="5"/>
        <v>0</v>
      </c>
      <c r="V7" s="395">
        <f t="shared" si="6"/>
        <v>0</v>
      </c>
      <c r="W7" s="394">
        <f t="shared" si="7"/>
        <v>0</v>
      </c>
      <c r="X7" s="396">
        <f t="shared" si="8"/>
        <v>0</v>
      </c>
      <c r="Y7" s="396">
        <f t="shared" si="9"/>
        <v>0</v>
      </c>
      <c r="Z7" s="394">
        <f t="shared" si="10"/>
        <v>0</v>
      </c>
      <c r="AA7" s="396">
        <f t="shared" si="11"/>
        <v>0</v>
      </c>
      <c r="AB7" s="396">
        <f t="shared" si="12"/>
        <v>0</v>
      </c>
      <c r="AC7" s="394">
        <f t="shared" si="13"/>
        <v>0</v>
      </c>
      <c r="AD7" s="396">
        <f t="shared" si="14"/>
        <v>0</v>
      </c>
      <c r="AE7" s="396">
        <f t="shared" si="15"/>
        <v>0</v>
      </c>
      <c r="AF7" s="389">
        <f t="shared" si="16"/>
        <v>0</v>
      </c>
      <c r="AG7" s="367">
        <f t="shared" si="17"/>
        <v>0</v>
      </c>
      <c r="AH7" s="367">
        <f t="shared" si="18"/>
        <v>0</v>
      </c>
      <c r="AI7" s="367">
        <f t="shared" si="19"/>
        <v>105.84</v>
      </c>
      <c r="AJ7" s="367">
        <f t="shared" si="20"/>
        <v>4900000</v>
      </c>
      <c r="AK7" s="372">
        <f t="shared" si="21"/>
        <v>1</v>
      </c>
      <c r="AL7" s="394">
        <f t="shared" si="22"/>
        <v>0</v>
      </c>
      <c r="AM7" s="395">
        <f t="shared" si="23"/>
        <v>0</v>
      </c>
      <c r="AN7" s="395">
        <f t="shared" si="24"/>
        <v>0</v>
      </c>
      <c r="AO7" s="394">
        <f t="shared" si="25"/>
        <v>1</v>
      </c>
      <c r="AP7" s="395">
        <f t="shared" si="26"/>
        <v>105.84</v>
      </c>
      <c r="AQ7" s="395">
        <f t="shared" si="27"/>
        <v>4900000</v>
      </c>
      <c r="AR7" s="394">
        <f t="shared" si="28"/>
        <v>0</v>
      </c>
      <c r="AS7" s="366">
        <f t="shared" si="29"/>
        <v>0</v>
      </c>
      <c r="AT7" s="366">
        <f t="shared" si="30"/>
        <v>0</v>
      </c>
      <c r="AU7" s="394">
        <f t="shared" si="31"/>
        <v>1</v>
      </c>
      <c r="AV7" s="395">
        <f t="shared" si="32"/>
        <v>105.84</v>
      </c>
      <c r="AW7" s="395">
        <f t="shared" si="33"/>
        <v>4900000</v>
      </c>
      <c r="AX7" s="394">
        <f t="shared" si="34"/>
        <v>0</v>
      </c>
      <c r="AY7" s="366">
        <f t="shared" si="35"/>
        <v>0</v>
      </c>
      <c r="AZ7" s="366">
        <f t="shared" si="36"/>
        <v>0</v>
      </c>
      <c r="BA7" s="394">
        <f t="shared" si="37"/>
        <v>0</v>
      </c>
      <c r="BB7" s="366">
        <f t="shared" si="38"/>
        <v>0</v>
      </c>
      <c r="BC7" s="366">
        <f t="shared" si="39"/>
        <v>0</v>
      </c>
      <c r="BD7" s="394">
        <f t="shared" si="40"/>
        <v>1</v>
      </c>
      <c r="BE7" s="366">
        <f t="shared" si="41"/>
        <v>105.84</v>
      </c>
      <c r="BF7" s="366">
        <f t="shared" si="42"/>
        <v>4900000</v>
      </c>
      <c r="BG7" s="394">
        <f t="shared" si="43"/>
        <v>0</v>
      </c>
      <c r="BH7" s="366">
        <f t="shared" si="44"/>
        <v>0</v>
      </c>
      <c r="BI7" s="366">
        <f t="shared" si="45"/>
        <v>0</v>
      </c>
      <c r="BJ7" s="394">
        <f t="shared" si="46"/>
        <v>0</v>
      </c>
      <c r="BK7" s="366">
        <f t="shared" si="47"/>
        <v>0</v>
      </c>
      <c r="BL7" s="366">
        <f t="shared" si="48"/>
        <v>0</v>
      </c>
      <c r="BM7" s="394">
        <f t="shared" si="49"/>
        <v>0</v>
      </c>
      <c r="BN7" s="366">
        <f t="shared" si="50"/>
        <v>0</v>
      </c>
      <c r="BO7" s="366">
        <f t="shared" si="51"/>
        <v>0</v>
      </c>
      <c r="BP7" s="394">
        <f t="shared" si="52"/>
        <v>0</v>
      </c>
      <c r="BQ7" s="366">
        <f t="shared" si="53"/>
        <v>0</v>
      </c>
      <c r="BR7" s="366">
        <f t="shared" si="54"/>
        <v>0</v>
      </c>
      <c r="BS7" s="394">
        <f t="shared" si="55"/>
        <v>0</v>
      </c>
      <c r="BT7" s="366">
        <f t="shared" si="56"/>
        <v>0</v>
      </c>
      <c r="BU7" s="366">
        <f t="shared" si="57"/>
        <v>0</v>
      </c>
      <c r="BV7" s="394">
        <f t="shared" si="58"/>
        <v>0</v>
      </c>
      <c r="BW7" s="366">
        <f t="shared" si="59"/>
        <v>0</v>
      </c>
      <c r="BX7" s="366">
        <f t="shared" si="60"/>
        <v>0</v>
      </c>
      <c r="BY7" s="394">
        <f t="shared" si="61"/>
        <v>0</v>
      </c>
      <c r="BZ7" s="366">
        <f t="shared" si="62"/>
        <v>0</v>
      </c>
      <c r="CA7" s="366">
        <f t="shared" si="63"/>
        <v>0</v>
      </c>
      <c r="CB7" s="394">
        <f t="shared" si="64"/>
        <v>0</v>
      </c>
      <c r="CC7" s="366">
        <f t="shared" si="65"/>
        <v>0</v>
      </c>
      <c r="CD7" s="366">
        <f t="shared" si="66"/>
        <v>0</v>
      </c>
      <c r="CE7" s="394">
        <f t="shared" si="67"/>
        <v>1</v>
      </c>
      <c r="CF7" s="366">
        <f t="shared" si="68"/>
        <v>105.84</v>
      </c>
      <c r="CG7" s="366">
        <f t="shared" si="69"/>
        <v>4900000</v>
      </c>
      <c r="CH7" s="394">
        <f t="shared" si="70"/>
        <v>0</v>
      </c>
      <c r="CI7" s="366">
        <f t="shared" si="71"/>
        <v>0</v>
      </c>
      <c r="CJ7" s="366">
        <f t="shared" si="72"/>
        <v>0</v>
      </c>
      <c r="CK7" s="394">
        <f t="shared" si="73"/>
        <v>0</v>
      </c>
      <c r="CL7" s="366">
        <f t="shared" si="74"/>
        <v>0</v>
      </c>
      <c r="CM7" s="366">
        <f t="shared" si="75"/>
        <v>0</v>
      </c>
      <c r="CN7" s="394">
        <f t="shared" si="76"/>
        <v>0</v>
      </c>
      <c r="CO7" s="366">
        <f t="shared" si="77"/>
        <v>0</v>
      </c>
      <c r="CP7" s="366">
        <f t="shared" si="78"/>
        <v>0</v>
      </c>
      <c r="CQ7" s="394">
        <f t="shared" si="79"/>
        <v>0</v>
      </c>
      <c r="CR7" s="366">
        <f t="shared" si="80"/>
        <v>0</v>
      </c>
      <c r="CS7" s="366">
        <f t="shared" si="81"/>
        <v>0</v>
      </c>
      <c r="CT7" s="394">
        <f t="shared" si="82"/>
        <v>0</v>
      </c>
      <c r="CU7" s="366">
        <f t="shared" si="83"/>
        <v>0</v>
      </c>
      <c r="CV7" s="366">
        <f t="shared" si="84"/>
        <v>0</v>
      </c>
    </row>
    <row r="8" spans="1:100" x14ac:dyDescent="0.3">
      <c r="A8" s="166">
        <v>5</v>
      </c>
      <c r="B8" s="152" t="s">
        <v>80</v>
      </c>
      <c r="C8" s="31" t="s">
        <v>71</v>
      </c>
      <c r="D8" s="260" t="s">
        <v>42</v>
      </c>
      <c r="E8" s="2" t="s">
        <v>101</v>
      </c>
      <c r="F8" s="2" t="s">
        <v>397</v>
      </c>
      <c r="G8" s="2" t="s">
        <v>94</v>
      </c>
      <c r="H8" s="2"/>
      <c r="I8" s="10" t="s">
        <v>62</v>
      </c>
      <c r="J8" s="6" t="s">
        <v>83</v>
      </c>
      <c r="K8" s="2" t="s">
        <v>64</v>
      </c>
      <c r="L8" s="2" t="s">
        <v>375</v>
      </c>
      <c r="M8" s="2" t="s">
        <v>17</v>
      </c>
      <c r="N8" s="10">
        <v>163.47999999999999</v>
      </c>
      <c r="O8" s="32">
        <f t="shared" si="0"/>
        <v>45999.510643503796</v>
      </c>
      <c r="P8" s="191">
        <v>7520000</v>
      </c>
      <c r="Q8" s="394">
        <f t="shared" si="1"/>
        <v>1</v>
      </c>
      <c r="R8" s="395">
        <f t="shared" si="2"/>
        <v>163.47999999999999</v>
      </c>
      <c r="S8" s="395">
        <f t="shared" si="3"/>
        <v>7520000</v>
      </c>
      <c r="T8" s="394">
        <f t="shared" si="4"/>
        <v>0</v>
      </c>
      <c r="U8" s="395">
        <f t="shared" si="5"/>
        <v>0</v>
      </c>
      <c r="V8" s="395">
        <f t="shared" si="6"/>
        <v>0</v>
      </c>
      <c r="W8" s="394">
        <f t="shared" si="7"/>
        <v>0</v>
      </c>
      <c r="X8" s="396">
        <f t="shared" si="8"/>
        <v>0</v>
      </c>
      <c r="Y8" s="396">
        <f t="shared" si="9"/>
        <v>0</v>
      </c>
      <c r="Z8" s="394">
        <f t="shared" si="10"/>
        <v>0</v>
      </c>
      <c r="AA8" s="396">
        <f t="shared" si="11"/>
        <v>0</v>
      </c>
      <c r="AB8" s="396">
        <f t="shared" si="12"/>
        <v>0</v>
      </c>
      <c r="AC8" s="394">
        <f t="shared" si="13"/>
        <v>0</v>
      </c>
      <c r="AD8" s="396">
        <f t="shared" si="14"/>
        <v>0</v>
      </c>
      <c r="AE8" s="396">
        <f t="shared" si="15"/>
        <v>0</v>
      </c>
      <c r="AF8" s="389">
        <f t="shared" si="16"/>
        <v>0</v>
      </c>
      <c r="AG8" s="367">
        <f t="shared" si="17"/>
        <v>0</v>
      </c>
      <c r="AH8" s="367">
        <f t="shared" si="18"/>
        <v>0</v>
      </c>
      <c r="AI8" s="367">
        <f t="shared" si="19"/>
        <v>163.47999999999999</v>
      </c>
      <c r="AJ8" s="367">
        <f t="shared" si="20"/>
        <v>7520000</v>
      </c>
      <c r="AK8" s="372">
        <f t="shared" si="21"/>
        <v>1</v>
      </c>
      <c r="AL8" s="394">
        <f t="shared" si="22"/>
        <v>0</v>
      </c>
      <c r="AM8" s="395">
        <f t="shared" si="23"/>
        <v>0</v>
      </c>
      <c r="AN8" s="395">
        <f t="shared" si="24"/>
        <v>0</v>
      </c>
      <c r="AO8" s="394">
        <f t="shared" si="25"/>
        <v>1</v>
      </c>
      <c r="AP8" s="395">
        <f t="shared" si="26"/>
        <v>163.47999999999999</v>
      </c>
      <c r="AQ8" s="395">
        <f t="shared" si="27"/>
        <v>7520000</v>
      </c>
      <c r="AR8" s="394">
        <f t="shared" si="28"/>
        <v>0</v>
      </c>
      <c r="AS8" s="366">
        <f t="shared" si="29"/>
        <v>0</v>
      </c>
      <c r="AT8" s="366">
        <f t="shared" si="30"/>
        <v>0</v>
      </c>
      <c r="AU8" s="394">
        <f t="shared" si="31"/>
        <v>1</v>
      </c>
      <c r="AV8" s="395">
        <f t="shared" si="32"/>
        <v>163.47999999999999</v>
      </c>
      <c r="AW8" s="395">
        <f t="shared" si="33"/>
        <v>7520000</v>
      </c>
      <c r="AX8" s="394">
        <f t="shared" si="34"/>
        <v>0</v>
      </c>
      <c r="AY8" s="366">
        <f t="shared" si="35"/>
        <v>0</v>
      </c>
      <c r="AZ8" s="366">
        <f t="shared" si="36"/>
        <v>0</v>
      </c>
      <c r="BA8" s="394">
        <f t="shared" si="37"/>
        <v>0</v>
      </c>
      <c r="BB8" s="366">
        <f t="shared" si="38"/>
        <v>0</v>
      </c>
      <c r="BC8" s="366">
        <f t="shared" si="39"/>
        <v>0</v>
      </c>
      <c r="BD8" s="394">
        <f t="shared" si="40"/>
        <v>1</v>
      </c>
      <c r="BE8" s="366">
        <f t="shared" si="41"/>
        <v>163.47999999999999</v>
      </c>
      <c r="BF8" s="366">
        <f t="shared" si="42"/>
        <v>7520000</v>
      </c>
      <c r="BG8" s="394">
        <f t="shared" si="43"/>
        <v>0</v>
      </c>
      <c r="BH8" s="366">
        <f t="shared" si="44"/>
        <v>0</v>
      </c>
      <c r="BI8" s="366">
        <f t="shared" si="45"/>
        <v>0</v>
      </c>
      <c r="BJ8" s="394">
        <f t="shared" si="46"/>
        <v>0</v>
      </c>
      <c r="BK8" s="366">
        <f t="shared" si="47"/>
        <v>0</v>
      </c>
      <c r="BL8" s="366">
        <f t="shared" si="48"/>
        <v>0</v>
      </c>
      <c r="BM8" s="394">
        <f t="shared" si="49"/>
        <v>0</v>
      </c>
      <c r="BN8" s="366">
        <f t="shared" si="50"/>
        <v>0</v>
      </c>
      <c r="BO8" s="366">
        <f t="shared" si="51"/>
        <v>0</v>
      </c>
      <c r="BP8" s="394">
        <f t="shared" si="52"/>
        <v>0</v>
      </c>
      <c r="BQ8" s="366">
        <f t="shared" si="53"/>
        <v>0</v>
      </c>
      <c r="BR8" s="366">
        <f t="shared" si="54"/>
        <v>0</v>
      </c>
      <c r="BS8" s="394">
        <f t="shared" si="55"/>
        <v>0</v>
      </c>
      <c r="BT8" s="366">
        <f t="shared" si="56"/>
        <v>0</v>
      </c>
      <c r="BU8" s="366">
        <f t="shared" si="57"/>
        <v>0</v>
      </c>
      <c r="BV8" s="394">
        <f t="shared" si="58"/>
        <v>0</v>
      </c>
      <c r="BW8" s="366">
        <f t="shared" si="59"/>
        <v>0</v>
      </c>
      <c r="BX8" s="366">
        <f t="shared" si="60"/>
        <v>0</v>
      </c>
      <c r="BY8" s="394">
        <f t="shared" si="61"/>
        <v>0</v>
      </c>
      <c r="BZ8" s="366">
        <f t="shared" si="62"/>
        <v>0</v>
      </c>
      <c r="CA8" s="366">
        <f t="shared" si="63"/>
        <v>0</v>
      </c>
      <c r="CB8" s="394">
        <f t="shared" si="64"/>
        <v>0</v>
      </c>
      <c r="CC8" s="366">
        <f t="shared" si="65"/>
        <v>0</v>
      </c>
      <c r="CD8" s="366">
        <f t="shared" si="66"/>
        <v>0</v>
      </c>
      <c r="CE8" s="394">
        <f t="shared" si="67"/>
        <v>1</v>
      </c>
      <c r="CF8" s="366">
        <f t="shared" si="68"/>
        <v>163.47999999999999</v>
      </c>
      <c r="CG8" s="366">
        <f t="shared" si="69"/>
        <v>7520000</v>
      </c>
      <c r="CH8" s="394">
        <f t="shared" si="70"/>
        <v>0</v>
      </c>
      <c r="CI8" s="366">
        <f t="shared" si="71"/>
        <v>0</v>
      </c>
      <c r="CJ8" s="366">
        <f t="shared" si="72"/>
        <v>0</v>
      </c>
      <c r="CK8" s="394">
        <f t="shared" si="73"/>
        <v>0</v>
      </c>
      <c r="CL8" s="366">
        <f t="shared" si="74"/>
        <v>0</v>
      </c>
      <c r="CM8" s="366">
        <f t="shared" si="75"/>
        <v>0</v>
      </c>
      <c r="CN8" s="394">
        <f t="shared" si="76"/>
        <v>0</v>
      </c>
      <c r="CO8" s="366">
        <f t="shared" si="77"/>
        <v>0</v>
      </c>
      <c r="CP8" s="366">
        <f t="shared" si="78"/>
        <v>0</v>
      </c>
      <c r="CQ8" s="394">
        <f t="shared" si="79"/>
        <v>0</v>
      </c>
      <c r="CR8" s="366">
        <f t="shared" si="80"/>
        <v>0</v>
      </c>
      <c r="CS8" s="366">
        <f t="shared" si="81"/>
        <v>0</v>
      </c>
      <c r="CT8" s="394">
        <f t="shared" si="82"/>
        <v>0</v>
      </c>
      <c r="CU8" s="366">
        <f t="shared" si="83"/>
        <v>0</v>
      </c>
      <c r="CV8" s="366">
        <f t="shared" si="84"/>
        <v>0</v>
      </c>
    </row>
    <row r="9" spans="1:100" x14ac:dyDescent="0.3">
      <c r="A9" s="166">
        <v>6</v>
      </c>
      <c r="B9" s="152" t="s">
        <v>80</v>
      </c>
      <c r="C9" s="31" t="s">
        <v>71</v>
      </c>
      <c r="D9" s="260" t="s">
        <v>42</v>
      </c>
      <c r="E9" s="2" t="s">
        <v>101</v>
      </c>
      <c r="F9" s="2" t="s">
        <v>397</v>
      </c>
      <c r="G9" s="2" t="s">
        <v>94</v>
      </c>
      <c r="H9" s="2"/>
      <c r="I9" s="10" t="s">
        <v>62</v>
      </c>
      <c r="J9" s="6" t="s">
        <v>83</v>
      </c>
      <c r="K9" s="2" t="s">
        <v>68</v>
      </c>
      <c r="L9" s="2" t="s">
        <v>375</v>
      </c>
      <c r="M9" s="2" t="s">
        <v>17</v>
      </c>
      <c r="N9" s="10">
        <v>131.38999999999999</v>
      </c>
      <c r="O9" s="32">
        <f t="shared" si="0"/>
        <v>46046.122231524474</v>
      </c>
      <c r="P9" s="191">
        <v>6050000</v>
      </c>
      <c r="Q9" s="394">
        <f t="shared" si="1"/>
        <v>1</v>
      </c>
      <c r="R9" s="395">
        <f t="shared" si="2"/>
        <v>131.38999999999999</v>
      </c>
      <c r="S9" s="395">
        <f t="shared" si="3"/>
        <v>6050000</v>
      </c>
      <c r="T9" s="394">
        <f t="shared" si="4"/>
        <v>0</v>
      </c>
      <c r="U9" s="395">
        <f t="shared" si="5"/>
        <v>0</v>
      </c>
      <c r="V9" s="395">
        <f t="shared" si="6"/>
        <v>0</v>
      </c>
      <c r="W9" s="394">
        <f t="shared" si="7"/>
        <v>0</v>
      </c>
      <c r="X9" s="396">
        <f t="shared" si="8"/>
        <v>0</v>
      </c>
      <c r="Y9" s="396">
        <f t="shared" si="9"/>
        <v>0</v>
      </c>
      <c r="Z9" s="394">
        <f t="shared" si="10"/>
        <v>0</v>
      </c>
      <c r="AA9" s="396">
        <f t="shared" si="11"/>
        <v>0</v>
      </c>
      <c r="AB9" s="396">
        <f t="shared" si="12"/>
        <v>0</v>
      </c>
      <c r="AC9" s="394">
        <f t="shared" si="13"/>
        <v>0</v>
      </c>
      <c r="AD9" s="396">
        <f t="shared" si="14"/>
        <v>0</v>
      </c>
      <c r="AE9" s="396">
        <f t="shared" si="15"/>
        <v>0</v>
      </c>
      <c r="AF9" s="389">
        <f t="shared" ref="AF9:AF16" si="85">IF(G9="центр",N9,0)</f>
        <v>0</v>
      </c>
      <c r="AG9" s="367">
        <f t="shared" ref="AG9:AG16" si="86">IF(G9="центр",P9,0)</f>
        <v>0</v>
      </c>
      <c r="AH9" s="367">
        <f t="shared" ref="AH9:AH16" si="87">IF(AF9=0,0,1)</f>
        <v>0</v>
      </c>
      <c r="AI9" s="367">
        <f t="shared" ref="AI9:AI16" si="88">IF(G9="спальн район",N9,0)</f>
        <v>131.38999999999999</v>
      </c>
      <c r="AJ9" s="367">
        <f t="shared" ref="AJ9:AJ16" si="89">IF(G9="спальн район",P9,0)</f>
        <v>6050000</v>
      </c>
      <c r="AK9" s="372">
        <f t="shared" ref="AK9:AK16" si="90">IF(AI9=0,0,1)</f>
        <v>1</v>
      </c>
      <c r="AL9" s="394">
        <f t="shared" si="22"/>
        <v>0</v>
      </c>
      <c r="AM9" s="395">
        <f t="shared" si="23"/>
        <v>0</v>
      </c>
      <c r="AN9" s="395">
        <f t="shared" si="24"/>
        <v>0</v>
      </c>
      <c r="AO9" s="394">
        <f t="shared" si="25"/>
        <v>1</v>
      </c>
      <c r="AP9" s="395">
        <f t="shared" si="26"/>
        <v>131.38999999999999</v>
      </c>
      <c r="AQ9" s="395">
        <f t="shared" si="27"/>
        <v>6050000</v>
      </c>
      <c r="AR9" s="394">
        <f t="shared" si="28"/>
        <v>0</v>
      </c>
      <c r="AS9" s="366">
        <f t="shared" si="29"/>
        <v>0</v>
      </c>
      <c r="AT9" s="366">
        <f t="shared" si="30"/>
        <v>0</v>
      </c>
      <c r="AU9" s="394">
        <f t="shared" si="31"/>
        <v>1</v>
      </c>
      <c r="AV9" s="395">
        <f t="shared" si="32"/>
        <v>131.38999999999999</v>
      </c>
      <c r="AW9" s="395">
        <f t="shared" si="33"/>
        <v>6050000</v>
      </c>
      <c r="AX9" s="394">
        <f t="shared" si="34"/>
        <v>0</v>
      </c>
      <c r="AY9" s="366">
        <f t="shared" si="35"/>
        <v>0</v>
      </c>
      <c r="AZ9" s="366">
        <f t="shared" si="36"/>
        <v>0</v>
      </c>
      <c r="BA9" s="394">
        <f t="shared" si="37"/>
        <v>0</v>
      </c>
      <c r="BB9" s="366">
        <f t="shared" si="38"/>
        <v>0</v>
      </c>
      <c r="BC9" s="366">
        <f t="shared" si="39"/>
        <v>0</v>
      </c>
      <c r="BD9" s="394">
        <f t="shared" si="40"/>
        <v>1</v>
      </c>
      <c r="BE9" s="366">
        <f t="shared" si="41"/>
        <v>131.38999999999999</v>
      </c>
      <c r="BF9" s="366">
        <f t="shared" si="42"/>
        <v>6050000</v>
      </c>
      <c r="BG9" s="394">
        <f t="shared" si="43"/>
        <v>0</v>
      </c>
      <c r="BH9" s="366">
        <f t="shared" si="44"/>
        <v>0</v>
      </c>
      <c r="BI9" s="366">
        <f t="shared" si="45"/>
        <v>0</v>
      </c>
      <c r="BJ9" s="394">
        <f t="shared" si="46"/>
        <v>0</v>
      </c>
      <c r="BK9" s="366">
        <f t="shared" si="47"/>
        <v>0</v>
      </c>
      <c r="BL9" s="366">
        <f t="shared" si="48"/>
        <v>0</v>
      </c>
      <c r="BM9" s="394">
        <f t="shared" si="49"/>
        <v>0</v>
      </c>
      <c r="BN9" s="366">
        <f t="shared" si="50"/>
        <v>0</v>
      </c>
      <c r="BO9" s="366">
        <f t="shared" si="51"/>
        <v>0</v>
      </c>
      <c r="BP9" s="394">
        <f t="shared" si="52"/>
        <v>0</v>
      </c>
      <c r="BQ9" s="366">
        <f t="shared" si="53"/>
        <v>0</v>
      </c>
      <c r="BR9" s="366">
        <f t="shared" si="54"/>
        <v>0</v>
      </c>
      <c r="BS9" s="394">
        <f t="shared" si="55"/>
        <v>0</v>
      </c>
      <c r="BT9" s="366">
        <f t="shared" si="56"/>
        <v>0</v>
      </c>
      <c r="BU9" s="366">
        <f t="shared" si="57"/>
        <v>0</v>
      </c>
      <c r="BV9" s="394">
        <f t="shared" si="58"/>
        <v>0</v>
      </c>
      <c r="BW9" s="366">
        <f t="shared" si="59"/>
        <v>0</v>
      </c>
      <c r="BX9" s="366">
        <f t="shared" si="60"/>
        <v>0</v>
      </c>
      <c r="BY9" s="394">
        <f t="shared" si="61"/>
        <v>0</v>
      </c>
      <c r="BZ9" s="366">
        <f t="shared" si="62"/>
        <v>0</v>
      </c>
      <c r="CA9" s="366">
        <f t="shared" si="63"/>
        <v>0</v>
      </c>
      <c r="CB9" s="394">
        <f t="shared" si="64"/>
        <v>0</v>
      </c>
      <c r="CC9" s="366">
        <f t="shared" si="65"/>
        <v>0</v>
      </c>
      <c r="CD9" s="366">
        <f t="shared" si="66"/>
        <v>0</v>
      </c>
      <c r="CE9" s="394">
        <f t="shared" si="67"/>
        <v>1</v>
      </c>
      <c r="CF9" s="366">
        <f t="shared" si="68"/>
        <v>131.38999999999999</v>
      </c>
      <c r="CG9" s="366">
        <f t="shared" si="69"/>
        <v>6050000</v>
      </c>
      <c r="CH9" s="394">
        <f t="shared" si="70"/>
        <v>0</v>
      </c>
      <c r="CI9" s="366">
        <f t="shared" si="71"/>
        <v>0</v>
      </c>
      <c r="CJ9" s="366">
        <f t="shared" si="72"/>
        <v>0</v>
      </c>
      <c r="CK9" s="394">
        <f t="shared" si="73"/>
        <v>0</v>
      </c>
      <c r="CL9" s="366">
        <f t="shared" si="74"/>
        <v>0</v>
      </c>
      <c r="CM9" s="366">
        <f t="shared" si="75"/>
        <v>0</v>
      </c>
      <c r="CN9" s="394">
        <f t="shared" si="76"/>
        <v>0</v>
      </c>
      <c r="CO9" s="366">
        <f t="shared" si="77"/>
        <v>0</v>
      </c>
      <c r="CP9" s="366">
        <f t="shared" si="78"/>
        <v>0</v>
      </c>
      <c r="CQ9" s="394">
        <f t="shared" si="79"/>
        <v>0</v>
      </c>
      <c r="CR9" s="366">
        <f t="shared" si="80"/>
        <v>0</v>
      </c>
      <c r="CS9" s="366">
        <f t="shared" si="81"/>
        <v>0</v>
      </c>
      <c r="CT9" s="394">
        <f t="shared" si="82"/>
        <v>0</v>
      </c>
      <c r="CU9" s="366">
        <f t="shared" si="83"/>
        <v>0</v>
      </c>
      <c r="CV9" s="366">
        <f t="shared" si="84"/>
        <v>0</v>
      </c>
    </row>
    <row r="10" spans="1:100" x14ac:dyDescent="0.3">
      <c r="A10" s="166">
        <v>7</v>
      </c>
      <c r="B10" s="152" t="s">
        <v>80</v>
      </c>
      <c r="C10" s="31" t="s">
        <v>71</v>
      </c>
      <c r="D10" s="260" t="s">
        <v>42</v>
      </c>
      <c r="E10" s="2" t="s">
        <v>101</v>
      </c>
      <c r="F10" s="2" t="s">
        <v>397</v>
      </c>
      <c r="G10" s="2" t="s">
        <v>94</v>
      </c>
      <c r="H10" s="2"/>
      <c r="I10" s="10" t="s">
        <v>62</v>
      </c>
      <c r="J10" s="6" t="s">
        <v>83</v>
      </c>
      <c r="K10" s="2" t="s">
        <v>73</v>
      </c>
      <c r="L10" s="2" t="s">
        <v>375</v>
      </c>
      <c r="M10" s="2" t="s">
        <v>17</v>
      </c>
      <c r="N10" s="10">
        <v>74.900000000000006</v>
      </c>
      <c r="O10" s="32">
        <f t="shared" si="0"/>
        <v>45527.369826435242</v>
      </c>
      <c r="P10" s="191">
        <v>3410000</v>
      </c>
      <c r="Q10" s="394">
        <f t="shared" si="1"/>
        <v>1</v>
      </c>
      <c r="R10" s="395">
        <f t="shared" si="2"/>
        <v>74.900000000000006</v>
      </c>
      <c r="S10" s="395">
        <f t="shared" si="3"/>
        <v>3410000</v>
      </c>
      <c r="T10" s="394">
        <f t="shared" si="4"/>
        <v>0</v>
      </c>
      <c r="U10" s="395">
        <f t="shared" si="5"/>
        <v>0</v>
      </c>
      <c r="V10" s="395">
        <f t="shared" si="6"/>
        <v>0</v>
      </c>
      <c r="W10" s="394">
        <f t="shared" si="7"/>
        <v>0</v>
      </c>
      <c r="X10" s="396">
        <f t="shared" si="8"/>
        <v>0</v>
      </c>
      <c r="Y10" s="396">
        <f t="shared" si="9"/>
        <v>0</v>
      </c>
      <c r="Z10" s="394">
        <f t="shared" si="10"/>
        <v>0</v>
      </c>
      <c r="AA10" s="396">
        <f t="shared" si="11"/>
        <v>0</v>
      </c>
      <c r="AB10" s="396">
        <f t="shared" si="12"/>
        <v>0</v>
      </c>
      <c r="AC10" s="394">
        <f t="shared" si="13"/>
        <v>0</v>
      </c>
      <c r="AD10" s="396">
        <f t="shared" si="14"/>
        <v>0</v>
      </c>
      <c r="AE10" s="396">
        <f t="shared" si="15"/>
        <v>0</v>
      </c>
      <c r="AF10" s="389">
        <f t="shared" si="85"/>
        <v>0</v>
      </c>
      <c r="AG10" s="367">
        <f t="shared" si="86"/>
        <v>0</v>
      </c>
      <c r="AH10" s="367">
        <f t="shared" si="87"/>
        <v>0</v>
      </c>
      <c r="AI10" s="367">
        <f t="shared" si="88"/>
        <v>74.900000000000006</v>
      </c>
      <c r="AJ10" s="367">
        <f t="shared" si="89"/>
        <v>3410000</v>
      </c>
      <c r="AK10" s="372">
        <f t="shared" si="90"/>
        <v>1</v>
      </c>
      <c r="AL10" s="394">
        <f t="shared" si="22"/>
        <v>0</v>
      </c>
      <c r="AM10" s="395">
        <f t="shared" si="23"/>
        <v>0</v>
      </c>
      <c r="AN10" s="395">
        <f t="shared" si="24"/>
        <v>0</v>
      </c>
      <c r="AO10" s="394">
        <f t="shared" si="25"/>
        <v>1</v>
      </c>
      <c r="AP10" s="395">
        <f t="shared" si="26"/>
        <v>74.900000000000006</v>
      </c>
      <c r="AQ10" s="395">
        <f t="shared" si="27"/>
        <v>3410000</v>
      </c>
      <c r="AR10" s="394">
        <f t="shared" si="28"/>
        <v>0</v>
      </c>
      <c r="AS10" s="366">
        <f t="shared" si="29"/>
        <v>0</v>
      </c>
      <c r="AT10" s="366">
        <f t="shared" si="30"/>
        <v>0</v>
      </c>
      <c r="AU10" s="394">
        <f t="shared" si="31"/>
        <v>1</v>
      </c>
      <c r="AV10" s="395">
        <f t="shared" si="32"/>
        <v>74.900000000000006</v>
      </c>
      <c r="AW10" s="395">
        <f t="shared" si="33"/>
        <v>3410000</v>
      </c>
      <c r="AX10" s="394">
        <f t="shared" si="34"/>
        <v>0</v>
      </c>
      <c r="AY10" s="366">
        <f t="shared" si="35"/>
        <v>0</v>
      </c>
      <c r="AZ10" s="366">
        <f t="shared" si="36"/>
        <v>0</v>
      </c>
      <c r="BA10" s="394">
        <f t="shared" si="37"/>
        <v>0</v>
      </c>
      <c r="BB10" s="366">
        <f t="shared" si="38"/>
        <v>0</v>
      </c>
      <c r="BC10" s="366">
        <f t="shared" si="39"/>
        <v>0</v>
      </c>
      <c r="BD10" s="394">
        <f t="shared" si="40"/>
        <v>1</v>
      </c>
      <c r="BE10" s="366">
        <f t="shared" si="41"/>
        <v>74.900000000000006</v>
      </c>
      <c r="BF10" s="366">
        <f t="shared" si="42"/>
        <v>3410000</v>
      </c>
      <c r="BG10" s="394">
        <f t="shared" si="43"/>
        <v>0</v>
      </c>
      <c r="BH10" s="366">
        <f t="shared" si="44"/>
        <v>0</v>
      </c>
      <c r="BI10" s="366">
        <f t="shared" si="45"/>
        <v>0</v>
      </c>
      <c r="BJ10" s="394">
        <f t="shared" si="46"/>
        <v>0</v>
      </c>
      <c r="BK10" s="366">
        <f t="shared" si="47"/>
        <v>0</v>
      </c>
      <c r="BL10" s="366">
        <f t="shared" si="48"/>
        <v>0</v>
      </c>
      <c r="BM10" s="394">
        <f t="shared" si="49"/>
        <v>0</v>
      </c>
      <c r="BN10" s="366">
        <f t="shared" si="50"/>
        <v>0</v>
      </c>
      <c r="BO10" s="366">
        <f t="shared" si="51"/>
        <v>0</v>
      </c>
      <c r="BP10" s="394">
        <f t="shared" si="52"/>
        <v>0</v>
      </c>
      <c r="BQ10" s="366">
        <f t="shared" si="53"/>
        <v>0</v>
      </c>
      <c r="BR10" s="366">
        <f t="shared" si="54"/>
        <v>0</v>
      </c>
      <c r="BS10" s="394">
        <f t="shared" si="55"/>
        <v>0</v>
      </c>
      <c r="BT10" s="366">
        <f t="shared" si="56"/>
        <v>0</v>
      </c>
      <c r="BU10" s="366">
        <f t="shared" si="57"/>
        <v>0</v>
      </c>
      <c r="BV10" s="394">
        <f t="shared" si="58"/>
        <v>0</v>
      </c>
      <c r="BW10" s="366">
        <f t="shared" si="59"/>
        <v>0</v>
      </c>
      <c r="BX10" s="366">
        <f t="shared" si="60"/>
        <v>0</v>
      </c>
      <c r="BY10" s="394">
        <f t="shared" si="61"/>
        <v>0</v>
      </c>
      <c r="BZ10" s="366">
        <f t="shared" si="62"/>
        <v>0</v>
      </c>
      <c r="CA10" s="366">
        <f t="shared" si="63"/>
        <v>0</v>
      </c>
      <c r="CB10" s="394">
        <f t="shared" si="64"/>
        <v>0</v>
      </c>
      <c r="CC10" s="366">
        <f t="shared" si="65"/>
        <v>0</v>
      </c>
      <c r="CD10" s="366">
        <f t="shared" si="66"/>
        <v>0</v>
      </c>
      <c r="CE10" s="394">
        <f t="shared" si="67"/>
        <v>1</v>
      </c>
      <c r="CF10" s="366">
        <f t="shared" si="68"/>
        <v>74.900000000000006</v>
      </c>
      <c r="CG10" s="366">
        <f t="shared" si="69"/>
        <v>3410000</v>
      </c>
      <c r="CH10" s="394">
        <f t="shared" si="70"/>
        <v>0</v>
      </c>
      <c r="CI10" s="366">
        <f t="shared" si="71"/>
        <v>0</v>
      </c>
      <c r="CJ10" s="366">
        <f t="shared" si="72"/>
        <v>0</v>
      </c>
      <c r="CK10" s="394">
        <f t="shared" si="73"/>
        <v>0</v>
      </c>
      <c r="CL10" s="366">
        <f t="shared" si="74"/>
        <v>0</v>
      </c>
      <c r="CM10" s="366">
        <f t="shared" si="75"/>
        <v>0</v>
      </c>
      <c r="CN10" s="394">
        <f t="shared" si="76"/>
        <v>0</v>
      </c>
      <c r="CO10" s="366">
        <f t="shared" si="77"/>
        <v>0</v>
      </c>
      <c r="CP10" s="366">
        <f t="shared" si="78"/>
        <v>0</v>
      </c>
      <c r="CQ10" s="394">
        <f t="shared" si="79"/>
        <v>0</v>
      </c>
      <c r="CR10" s="366">
        <f t="shared" si="80"/>
        <v>0</v>
      </c>
      <c r="CS10" s="366">
        <f t="shared" si="81"/>
        <v>0</v>
      </c>
      <c r="CT10" s="394">
        <f t="shared" si="82"/>
        <v>0</v>
      </c>
      <c r="CU10" s="366">
        <f t="shared" si="83"/>
        <v>0</v>
      </c>
      <c r="CV10" s="366">
        <f t="shared" si="84"/>
        <v>0</v>
      </c>
    </row>
    <row r="11" spans="1:100" x14ac:dyDescent="0.3">
      <c r="A11" s="166">
        <v>8</v>
      </c>
      <c r="B11" s="152" t="s">
        <v>80</v>
      </c>
      <c r="C11" s="31" t="s">
        <v>72</v>
      </c>
      <c r="D11" s="260" t="s">
        <v>42</v>
      </c>
      <c r="E11" s="2" t="s">
        <v>101</v>
      </c>
      <c r="F11" s="2" t="s">
        <v>397</v>
      </c>
      <c r="G11" s="2" t="s">
        <v>94</v>
      </c>
      <c r="H11" s="2"/>
      <c r="I11" s="10" t="s">
        <v>62</v>
      </c>
      <c r="J11" s="6" t="s">
        <v>83</v>
      </c>
      <c r="K11" s="2" t="s">
        <v>63</v>
      </c>
      <c r="L11" s="2" t="s">
        <v>375</v>
      </c>
      <c r="M11" s="2" t="s">
        <v>17</v>
      </c>
      <c r="N11" s="10">
        <v>75.900000000000006</v>
      </c>
      <c r="O11" s="32">
        <f t="shared" si="0"/>
        <v>44005.270092226609</v>
      </c>
      <c r="P11" s="191">
        <v>3340000</v>
      </c>
      <c r="Q11" s="394">
        <f t="shared" si="1"/>
        <v>1</v>
      </c>
      <c r="R11" s="395">
        <f t="shared" si="2"/>
        <v>75.900000000000006</v>
      </c>
      <c r="S11" s="395">
        <f t="shared" si="3"/>
        <v>3340000</v>
      </c>
      <c r="T11" s="394">
        <f t="shared" si="4"/>
        <v>0</v>
      </c>
      <c r="U11" s="395">
        <f t="shared" si="5"/>
        <v>0</v>
      </c>
      <c r="V11" s="395">
        <f t="shared" si="6"/>
        <v>0</v>
      </c>
      <c r="W11" s="394">
        <f t="shared" si="7"/>
        <v>0</v>
      </c>
      <c r="X11" s="396">
        <f t="shared" si="8"/>
        <v>0</v>
      </c>
      <c r="Y11" s="396">
        <f t="shared" si="9"/>
        <v>0</v>
      </c>
      <c r="Z11" s="394">
        <f t="shared" si="10"/>
        <v>0</v>
      </c>
      <c r="AA11" s="396">
        <f t="shared" si="11"/>
        <v>0</v>
      </c>
      <c r="AB11" s="396">
        <f t="shared" si="12"/>
        <v>0</v>
      </c>
      <c r="AC11" s="394">
        <f t="shared" si="13"/>
        <v>0</v>
      </c>
      <c r="AD11" s="396">
        <f t="shared" si="14"/>
        <v>0</v>
      </c>
      <c r="AE11" s="396">
        <f t="shared" si="15"/>
        <v>0</v>
      </c>
      <c r="AF11" s="389">
        <f t="shared" si="85"/>
        <v>0</v>
      </c>
      <c r="AG11" s="367">
        <f t="shared" si="86"/>
        <v>0</v>
      </c>
      <c r="AH11" s="367">
        <f t="shared" si="87"/>
        <v>0</v>
      </c>
      <c r="AI11" s="367">
        <f t="shared" si="88"/>
        <v>75.900000000000006</v>
      </c>
      <c r="AJ11" s="367">
        <f t="shared" si="89"/>
        <v>3340000</v>
      </c>
      <c r="AK11" s="372">
        <f t="shared" si="90"/>
        <v>1</v>
      </c>
      <c r="AL11" s="394">
        <f t="shared" si="22"/>
        <v>0</v>
      </c>
      <c r="AM11" s="395">
        <f t="shared" si="23"/>
        <v>0</v>
      </c>
      <c r="AN11" s="395">
        <f t="shared" si="24"/>
        <v>0</v>
      </c>
      <c r="AO11" s="394">
        <f t="shared" si="25"/>
        <v>1</v>
      </c>
      <c r="AP11" s="395">
        <f t="shared" si="26"/>
        <v>75.900000000000006</v>
      </c>
      <c r="AQ11" s="395">
        <f t="shared" si="27"/>
        <v>3340000</v>
      </c>
      <c r="AR11" s="394">
        <f t="shared" si="28"/>
        <v>0</v>
      </c>
      <c r="AS11" s="366">
        <f t="shared" si="29"/>
        <v>0</v>
      </c>
      <c r="AT11" s="366">
        <f t="shared" si="30"/>
        <v>0</v>
      </c>
      <c r="AU11" s="394">
        <f t="shared" si="31"/>
        <v>1</v>
      </c>
      <c r="AV11" s="395">
        <f t="shared" si="32"/>
        <v>75.900000000000006</v>
      </c>
      <c r="AW11" s="395">
        <f t="shared" si="33"/>
        <v>3340000</v>
      </c>
      <c r="AX11" s="394">
        <f t="shared" si="34"/>
        <v>0</v>
      </c>
      <c r="AY11" s="366">
        <f t="shared" si="35"/>
        <v>0</v>
      </c>
      <c r="AZ11" s="366">
        <f t="shared" si="36"/>
        <v>0</v>
      </c>
      <c r="BA11" s="394">
        <f t="shared" si="37"/>
        <v>0</v>
      </c>
      <c r="BB11" s="366">
        <f t="shared" si="38"/>
        <v>0</v>
      </c>
      <c r="BC11" s="366">
        <f t="shared" si="39"/>
        <v>0</v>
      </c>
      <c r="BD11" s="394">
        <f t="shared" si="40"/>
        <v>1</v>
      </c>
      <c r="BE11" s="366">
        <f t="shared" si="41"/>
        <v>75.900000000000006</v>
      </c>
      <c r="BF11" s="366">
        <f t="shared" si="42"/>
        <v>3340000</v>
      </c>
      <c r="BG11" s="394">
        <f t="shared" si="43"/>
        <v>0</v>
      </c>
      <c r="BH11" s="366">
        <f t="shared" si="44"/>
        <v>0</v>
      </c>
      <c r="BI11" s="366">
        <f t="shared" si="45"/>
        <v>0</v>
      </c>
      <c r="BJ11" s="394">
        <f t="shared" si="46"/>
        <v>0</v>
      </c>
      <c r="BK11" s="366">
        <f t="shared" si="47"/>
        <v>0</v>
      </c>
      <c r="BL11" s="366">
        <f t="shared" si="48"/>
        <v>0</v>
      </c>
      <c r="BM11" s="394">
        <f t="shared" si="49"/>
        <v>0</v>
      </c>
      <c r="BN11" s="366">
        <f t="shared" si="50"/>
        <v>0</v>
      </c>
      <c r="BO11" s="366">
        <f t="shared" si="51"/>
        <v>0</v>
      </c>
      <c r="BP11" s="394">
        <f t="shared" si="52"/>
        <v>0</v>
      </c>
      <c r="BQ11" s="366">
        <f t="shared" si="53"/>
        <v>0</v>
      </c>
      <c r="BR11" s="366">
        <f t="shared" si="54"/>
        <v>0</v>
      </c>
      <c r="BS11" s="394">
        <f t="shared" si="55"/>
        <v>0</v>
      </c>
      <c r="BT11" s="366">
        <f t="shared" si="56"/>
        <v>0</v>
      </c>
      <c r="BU11" s="366">
        <f t="shared" si="57"/>
        <v>0</v>
      </c>
      <c r="BV11" s="394">
        <f t="shared" si="58"/>
        <v>0</v>
      </c>
      <c r="BW11" s="366">
        <f t="shared" si="59"/>
        <v>0</v>
      </c>
      <c r="BX11" s="366">
        <f t="shared" si="60"/>
        <v>0</v>
      </c>
      <c r="BY11" s="394">
        <f t="shared" si="61"/>
        <v>0</v>
      </c>
      <c r="BZ11" s="366">
        <f t="shared" si="62"/>
        <v>0</v>
      </c>
      <c r="CA11" s="366">
        <f t="shared" si="63"/>
        <v>0</v>
      </c>
      <c r="CB11" s="394">
        <f t="shared" si="64"/>
        <v>0</v>
      </c>
      <c r="CC11" s="366">
        <f t="shared" si="65"/>
        <v>0</v>
      </c>
      <c r="CD11" s="366">
        <f t="shared" si="66"/>
        <v>0</v>
      </c>
      <c r="CE11" s="394">
        <f t="shared" si="67"/>
        <v>1</v>
      </c>
      <c r="CF11" s="366">
        <f t="shared" si="68"/>
        <v>75.900000000000006</v>
      </c>
      <c r="CG11" s="366">
        <f t="shared" si="69"/>
        <v>3340000</v>
      </c>
      <c r="CH11" s="394">
        <f t="shared" si="70"/>
        <v>0</v>
      </c>
      <c r="CI11" s="366">
        <f t="shared" si="71"/>
        <v>0</v>
      </c>
      <c r="CJ11" s="366">
        <f t="shared" si="72"/>
        <v>0</v>
      </c>
      <c r="CK11" s="394">
        <f t="shared" si="73"/>
        <v>0</v>
      </c>
      <c r="CL11" s="366">
        <f t="shared" si="74"/>
        <v>0</v>
      </c>
      <c r="CM11" s="366">
        <f t="shared" si="75"/>
        <v>0</v>
      </c>
      <c r="CN11" s="394">
        <f t="shared" si="76"/>
        <v>0</v>
      </c>
      <c r="CO11" s="366">
        <f t="shared" si="77"/>
        <v>0</v>
      </c>
      <c r="CP11" s="366">
        <f t="shared" si="78"/>
        <v>0</v>
      </c>
      <c r="CQ11" s="394">
        <f t="shared" si="79"/>
        <v>0</v>
      </c>
      <c r="CR11" s="366">
        <f t="shared" si="80"/>
        <v>0</v>
      </c>
      <c r="CS11" s="366">
        <f t="shared" si="81"/>
        <v>0</v>
      </c>
      <c r="CT11" s="394">
        <f t="shared" si="82"/>
        <v>0</v>
      </c>
      <c r="CU11" s="366">
        <f t="shared" si="83"/>
        <v>0</v>
      </c>
      <c r="CV11" s="366">
        <f t="shared" si="84"/>
        <v>0</v>
      </c>
    </row>
    <row r="12" spans="1:100" x14ac:dyDescent="0.3">
      <c r="A12" s="166">
        <v>9</v>
      </c>
      <c r="B12" s="152" t="s">
        <v>80</v>
      </c>
      <c r="C12" s="31" t="s">
        <v>72</v>
      </c>
      <c r="D12" s="260" t="s">
        <v>42</v>
      </c>
      <c r="E12" s="2" t="s">
        <v>101</v>
      </c>
      <c r="F12" s="2" t="s">
        <v>397</v>
      </c>
      <c r="G12" s="2" t="s">
        <v>94</v>
      </c>
      <c r="H12" s="2"/>
      <c r="I12" s="10" t="s">
        <v>62</v>
      </c>
      <c r="J12" s="6" t="s">
        <v>83</v>
      </c>
      <c r="K12" s="2" t="s">
        <v>74</v>
      </c>
      <c r="L12" s="2" t="s">
        <v>375</v>
      </c>
      <c r="M12" s="2" t="s">
        <v>17</v>
      </c>
      <c r="N12" s="10">
        <v>68.099999999999994</v>
      </c>
      <c r="O12" s="32">
        <f t="shared" si="0"/>
        <v>45521.292217327464</v>
      </c>
      <c r="P12" s="191">
        <v>3100000</v>
      </c>
      <c r="Q12" s="394">
        <f t="shared" si="1"/>
        <v>1</v>
      </c>
      <c r="R12" s="395">
        <f t="shared" ref="R12:R75" si="91">IF(E12="устиновский",N12,0)</f>
        <v>68.099999999999994</v>
      </c>
      <c r="S12" s="395">
        <f t="shared" ref="S12:S75" si="92">IF(E12="устиновский",P12,0)</f>
        <v>3100000</v>
      </c>
      <c r="T12" s="394">
        <f t="shared" si="4"/>
        <v>0</v>
      </c>
      <c r="U12" s="395">
        <f t="shared" ref="U12:U75" si="93">IF(E12="октябрьский",N12,0)</f>
        <v>0</v>
      </c>
      <c r="V12" s="395">
        <f t="shared" ref="V12:V75" si="94">IF(E12="октябрьский",P12,0)</f>
        <v>0</v>
      </c>
      <c r="W12" s="394">
        <f t="shared" si="7"/>
        <v>0</v>
      </c>
      <c r="X12" s="396">
        <f t="shared" ref="X12:X75" si="95">IF(E12="индустриальный",N12,0)</f>
        <v>0</v>
      </c>
      <c r="Y12" s="396">
        <f t="shared" ref="Y12:Y75" si="96">IF(E12="индустриальный",P12,0)</f>
        <v>0</v>
      </c>
      <c r="Z12" s="394">
        <f t="shared" si="10"/>
        <v>0</v>
      </c>
      <c r="AA12" s="396">
        <f t="shared" ref="AA12:AA75" si="97">IF(E12="первомайский",N12,0)</f>
        <v>0</v>
      </c>
      <c r="AB12" s="396">
        <f t="shared" ref="AB12:AB75" si="98">IF(E12="первомайский",P12,0)</f>
        <v>0</v>
      </c>
      <c r="AC12" s="394">
        <f t="shared" si="13"/>
        <v>0</v>
      </c>
      <c r="AD12" s="396">
        <f t="shared" ref="AD12:AD75" si="99">IF(E12="ленинский",N12,0)</f>
        <v>0</v>
      </c>
      <c r="AE12" s="396">
        <f t="shared" ref="AE12:AE75" si="100">IF(E12="ленинский",P12,0)</f>
        <v>0</v>
      </c>
      <c r="AF12" s="389">
        <f t="shared" si="85"/>
        <v>0</v>
      </c>
      <c r="AG12" s="367">
        <f t="shared" si="86"/>
        <v>0</v>
      </c>
      <c r="AH12" s="367">
        <f t="shared" si="87"/>
        <v>0</v>
      </c>
      <c r="AI12" s="367">
        <f t="shared" si="88"/>
        <v>68.099999999999994</v>
      </c>
      <c r="AJ12" s="367">
        <f t="shared" si="89"/>
        <v>3100000</v>
      </c>
      <c r="AK12" s="372">
        <f t="shared" si="90"/>
        <v>1</v>
      </c>
      <c r="AL12" s="394">
        <f t="shared" si="22"/>
        <v>0</v>
      </c>
      <c r="AM12" s="395">
        <f t="shared" si="23"/>
        <v>0</v>
      </c>
      <c r="AN12" s="395">
        <f t="shared" si="24"/>
        <v>0</v>
      </c>
      <c r="AO12" s="394">
        <f t="shared" si="25"/>
        <v>1</v>
      </c>
      <c r="AP12" s="395">
        <f t="shared" si="26"/>
        <v>68.099999999999994</v>
      </c>
      <c r="AQ12" s="395">
        <f t="shared" si="27"/>
        <v>3100000</v>
      </c>
      <c r="AR12" s="394">
        <f t="shared" si="28"/>
        <v>0</v>
      </c>
      <c r="AS12" s="366">
        <f t="shared" si="29"/>
        <v>0</v>
      </c>
      <c r="AT12" s="366">
        <f t="shared" si="30"/>
        <v>0</v>
      </c>
      <c r="AU12" s="394">
        <f t="shared" si="31"/>
        <v>1</v>
      </c>
      <c r="AV12" s="395">
        <f t="shared" si="32"/>
        <v>68.099999999999994</v>
      </c>
      <c r="AW12" s="395">
        <f t="shared" si="33"/>
        <v>3100000</v>
      </c>
      <c r="AX12" s="394">
        <f t="shared" si="34"/>
        <v>0</v>
      </c>
      <c r="AY12" s="366">
        <f t="shared" si="35"/>
        <v>0</v>
      </c>
      <c r="AZ12" s="366">
        <f t="shared" si="36"/>
        <v>0</v>
      </c>
      <c r="BA12" s="394">
        <f t="shared" si="37"/>
        <v>0</v>
      </c>
      <c r="BB12" s="366">
        <f t="shared" si="38"/>
        <v>0</v>
      </c>
      <c r="BC12" s="366">
        <f t="shared" si="39"/>
        <v>0</v>
      </c>
      <c r="BD12" s="394">
        <f t="shared" si="40"/>
        <v>1</v>
      </c>
      <c r="BE12" s="366">
        <f t="shared" si="41"/>
        <v>68.099999999999994</v>
      </c>
      <c r="BF12" s="366">
        <f t="shared" si="42"/>
        <v>3100000</v>
      </c>
      <c r="BG12" s="394">
        <f t="shared" si="43"/>
        <v>0</v>
      </c>
      <c r="BH12" s="366">
        <f t="shared" si="44"/>
        <v>0</v>
      </c>
      <c r="BI12" s="366">
        <f t="shared" si="45"/>
        <v>0</v>
      </c>
      <c r="BJ12" s="394">
        <f t="shared" si="46"/>
        <v>0</v>
      </c>
      <c r="BK12" s="366">
        <f t="shared" si="47"/>
        <v>0</v>
      </c>
      <c r="BL12" s="366">
        <f t="shared" si="48"/>
        <v>0</v>
      </c>
      <c r="BM12" s="394">
        <f t="shared" si="49"/>
        <v>0</v>
      </c>
      <c r="BN12" s="366">
        <f t="shared" si="50"/>
        <v>0</v>
      </c>
      <c r="BO12" s="366">
        <f t="shared" si="51"/>
        <v>0</v>
      </c>
      <c r="BP12" s="394">
        <f t="shared" si="52"/>
        <v>0</v>
      </c>
      <c r="BQ12" s="366">
        <f t="shared" si="53"/>
        <v>0</v>
      </c>
      <c r="BR12" s="366">
        <f t="shared" si="54"/>
        <v>0</v>
      </c>
      <c r="BS12" s="394">
        <f t="shared" si="55"/>
        <v>0</v>
      </c>
      <c r="BT12" s="366">
        <f t="shared" si="56"/>
        <v>0</v>
      </c>
      <c r="BU12" s="366">
        <f t="shared" si="57"/>
        <v>0</v>
      </c>
      <c r="BV12" s="394">
        <f t="shared" si="58"/>
        <v>0</v>
      </c>
      <c r="BW12" s="366">
        <f t="shared" si="59"/>
        <v>0</v>
      </c>
      <c r="BX12" s="366">
        <f t="shared" si="60"/>
        <v>0</v>
      </c>
      <c r="BY12" s="394">
        <f t="shared" si="61"/>
        <v>0</v>
      </c>
      <c r="BZ12" s="366">
        <f t="shared" si="62"/>
        <v>0</v>
      </c>
      <c r="CA12" s="366">
        <f t="shared" si="63"/>
        <v>0</v>
      </c>
      <c r="CB12" s="394">
        <f t="shared" si="64"/>
        <v>0</v>
      </c>
      <c r="CC12" s="366">
        <f t="shared" si="65"/>
        <v>0</v>
      </c>
      <c r="CD12" s="366">
        <f t="shared" si="66"/>
        <v>0</v>
      </c>
      <c r="CE12" s="394">
        <f t="shared" si="67"/>
        <v>1</v>
      </c>
      <c r="CF12" s="366">
        <f t="shared" si="68"/>
        <v>68.099999999999994</v>
      </c>
      <c r="CG12" s="366">
        <f t="shared" si="69"/>
        <v>3100000</v>
      </c>
      <c r="CH12" s="394">
        <f t="shared" si="70"/>
        <v>0</v>
      </c>
      <c r="CI12" s="366">
        <f t="shared" si="71"/>
        <v>0</v>
      </c>
      <c r="CJ12" s="366">
        <f t="shared" si="72"/>
        <v>0</v>
      </c>
      <c r="CK12" s="394">
        <f t="shared" si="73"/>
        <v>0</v>
      </c>
      <c r="CL12" s="366">
        <f t="shared" si="74"/>
        <v>0</v>
      </c>
      <c r="CM12" s="366">
        <f t="shared" si="75"/>
        <v>0</v>
      </c>
      <c r="CN12" s="394">
        <f t="shared" si="76"/>
        <v>0</v>
      </c>
      <c r="CO12" s="366">
        <f t="shared" si="77"/>
        <v>0</v>
      </c>
      <c r="CP12" s="366">
        <f t="shared" si="78"/>
        <v>0</v>
      </c>
      <c r="CQ12" s="394">
        <f t="shared" si="79"/>
        <v>0</v>
      </c>
      <c r="CR12" s="366">
        <f t="shared" si="80"/>
        <v>0</v>
      </c>
      <c r="CS12" s="366">
        <f t="shared" si="81"/>
        <v>0</v>
      </c>
      <c r="CT12" s="394">
        <f t="shared" si="82"/>
        <v>0</v>
      </c>
      <c r="CU12" s="366">
        <f t="shared" si="83"/>
        <v>0</v>
      </c>
      <c r="CV12" s="366">
        <f t="shared" si="84"/>
        <v>0</v>
      </c>
    </row>
    <row r="13" spans="1:100" x14ac:dyDescent="0.3">
      <c r="A13" s="166">
        <v>10</v>
      </c>
      <c r="B13" s="152" t="s">
        <v>80</v>
      </c>
      <c r="C13" s="31" t="s">
        <v>72</v>
      </c>
      <c r="D13" s="260" t="s">
        <v>42</v>
      </c>
      <c r="E13" s="2" t="s">
        <v>101</v>
      </c>
      <c r="F13" s="2" t="s">
        <v>397</v>
      </c>
      <c r="G13" s="2" t="s">
        <v>94</v>
      </c>
      <c r="H13" s="2"/>
      <c r="I13" s="10" t="s">
        <v>62</v>
      </c>
      <c r="J13" s="6" t="s">
        <v>83</v>
      </c>
      <c r="K13" s="2" t="s">
        <v>75</v>
      </c>
      <c r="L13" s="2" t="s">
        <v>375</v>
      </c>
      <c r="M13" s="2" t="s">
        <v>17</v>
      </c>
      <c r="N13" s="10">
        <v>103.7</v>
      </c>
      <c r="O13" s="32">
        <f t="shared" si="0"/>
        <v>45033.751205400193</v>
      </c>
      <c r="P13" s="191">
        <v>4670000</v>
      </c>
      <c r="Q13" s="394">
        <f t="shared" si="1"/>
        <v>1</v>
      </c>
      <c r="R13" s="395">
        <f t="shared" si="91"/>
        <v>103.7</v>
      </c>
      <c r="S13" s="395">
        <f t="shared" si="92"/>
        <v>4670000</v>
      </c>
      <c r="T13" s="394">
        <f t="shared" si="4"/>
        <v>0</v>
      </c>
      <c r="U13" s="395">
        <f t="shared" si="93"/>
        <v>0</v>
      </c>
      <c r="V13" s="395">
        <f t="shared" si="94"/>
        <v>0</v>
      </c>
      <c r="W13" s="394">
        <f t="shared" si="7"/>
        <v>0</v>
      </c>
      <c r="X13" s="396">
        <f t="shared" si="95"/>
        <v>0</v>
      </c>
      <c r="Y13" s="396">
        <f t="shared" si="96"/>
        <v>0</v>
      </c>
      <c r="Z13" s="394">
        <f t="shared" si="10"/>
        <v>0</v>
      </c>
      <c r="AA13" s="396">
        <f t="shared" si="97"/>
        <v>0</v>
      </c>
      <c r="AB13" s="396">
        <f t="shared" si="98"/>
        <v>0</v>
      </c>
      <c r="AC13" s="394">
        <f t="shared" si="13"/>
        <v>0</v>
      </c>
      <c r="AD13" s="396">
        <f t="shared" si="99"/>
        <v>0</v>
      </c>
      <c r="AE13" s="396">
        <f t="shared" si="100"/>
        <v>0</v>
      </c>
      <c r="AF13" s="389">
        <f t="shared" si="85"/>
        <v>0</v>
      </c>
      <c r="AG13" s="367">
        <f t="shared" si="86"/>
        <v>0</v>
      </c>
      <c r="AH13" s="367">
        <f t="shared" si="87"/>
        <v>0</v>
      </c>
      <c r="AI13" s="367">
        <f t="shared" si="88"/>
        <v>103.7</v>
      </c>
      <c r="AJ13" s="367">
        <f t="shared" si="89"/>
        <v>4670000</v>
      </c>
      <c r="AK13" s="372">
        <f t="shared" si="90"/>
        <v>1</v>
      </c>
      <c r="AL13" s="394">
        <f t="shared" si="22"/>
        <v>0</v>
      </c>
      <c r="AM13" s="395">
        <f t="shared" si="23"/>
        <v>0</v>
      </c>
      <c r="AN13" s="395">
        <f t="shared" si="24"/>
        <v>0</v>
      </c>
      <c r="AO13" s="394">
        <f t="shared" si="25"/>
        <v>1</v>
      </c>
      <c r="AP13" s="395">
        <f t="shared" si="26"/>
        <v>103.7</v>
      </c>
      <c r="AQ13" s="395">
        <f t="shared" si="27"/>
        <v>4670000</v>
      </c>
      <c r="AR13" s="394">
        <f t="shared" si="28"/>
        <v>0</v>
      </c>
      <c r="AS13" s="366">
        <f t="shared" si="29"/>
        <v>0</v>
      </c>
      <c r="AT13" s="366">
        <f t="shared" si="30"/>
        <v>0</v>
      </c>
      <c r="AU13" s="394">
        <f t="shared" si="31"/>
        <v>1</v>
      </c>
      <c r="AV13" s="395">
        <f t="shared" si="32"/>
        <v>103.7</v>
      </c>
      <c r="AW13" s="395">
        <f t="shared" si="33"/>
        <v>4670000</v>
      </c>
      <c r="AX13" s="394">
        <f t="shared" si="34"/>
        <v>0</v>
      </c>
      <c r="AY13" s="366">
        <f t="shared" si="35"/>
        <v>0</v>
      </c>
      <c r="AZ13" s="366">
        <f t="shared" si="36"/>
        <v>0</v>
      </c>
      <c r="BA13" s="394">
        <f t="shared" si="37"/>
        <v>0</v>
      </c>
      <c r="BB13" s="366">
        <f t="shared" si="38"/>
        <v>0</v>
      </c>
      <c r="BC13" s="366">
        <f t="shared" si="39"/>
        <v>0</v>
      </c>
      <c r="BD13" s="394">
        <f t="shared" si="40"/>
        <v>1</v>
      </c>
      <c r="BE13" s="366">
        <f t="shared" si="41"/>
        <v>103.7</v>
      </c>
      <c r="BF13" s="366">
        <f t="shared" si="42"/>
        <v>4670000</v>
      </c>
      <c r="BG13" s="394">
        <f t="shared" si="43"/>
        <v>0</v>
      </c>
      <c r="BH13" s="366">
        <f t="shared" si="44"/>
        <v>0</v>
      </c>
      <c r="BI13" s="366">
        <f t="shared" si="45"/>
        <v>0</v>
      </c>
      <c r="BJ13" s="394">
        <f t="shared" si="46"/>
        <v>0</v>
      </c>
      <c r="BK13" s="366">
        <f t="shared" si="47"/>
        <v>0</v>
      </c>
      <c r="BL13" s="366">
        <f t="shared" si="48"/>
        <v>0</v>
      </c>
      <c r="BM13" s="394">
        <f t="shared" si="49"/>
        <v>0</v>
      </c>
      <c r="BN13" s="366">
        <f t="shared" si="50"/>
        <v>0</v>
      </c>
      <c r="BO13" s="366">
        <f t="shared" si="51"/>
        <v>0</v>
      </c>
      <c r="BP13" s="394">
        <f t="shared" si="52"/>
        <v>0</v>
      </c>
      <c r="BQ13" s="366">
        <f t="shared" si="53"/>
        <v>0</v>
      </c>
      <c r="BR13" s="366">
        <f t="shared" si="54"/>
        <v>0</v>
      </c>
      <c r="BS13" s="394">
        <f t="shared" si="55"/>
        <v>0</v>
      </c>
      <c r="BT13" s="366">
        <f t="shared" si="56"/>
        <v>0</v>
      </c>
      <c r="BU13" s="366">
        <f t="shared" si="57"/>
        <v>0</v>
      </c>
      <c r="BV13" s="394">
        <f t="shared" si="58"/>
        <v>0</v>
      </c>
      <c r="BW13" s="366">
        <f t="shared" si="59"/>
        <v>0</v>
      </c>
      <c r="BX13" s="366">
        <f t="shared" si="60"/>
        <v>0</v>
      </c>
      <c r="BY13" s="394">
        <f t="shared" si="61"/>
        <v>0</v>
      </c>
      <c r="BZ13" s="366">
        <f t="shared" si="62"/>
        <v>0</v>
      </c>
      <c r="CA13" s="366">
        <f t="shared" si="63"/>
        <v>0</v>
      </c>
      <c r="CB13" s="394">
        <f t="shared" si="64"/>
        <v>0</v>
      </c>
      <c r="CC13" s="366">
        <f t="shared" si="65"/>
        <v>0</v>
      </c>
      <c r="CD13" s="366">
        <f t="shared" si="66"/>
        <v>0</v>
      </c>
      <c r="CE13" s="394">
        <f t="shared" si="67"/>
        <v>1</v>
      </c>
      <c r="CF13" s="366">
        <f t="shared" si="68"/>
        <v>103.7</v>
      </c>
      <c r="CG13" s="366">
        <f t="shared" si="69"/>
        <v>4670000</v>
      </c>
      <c r="CH13" s="394">
        <f t="shared" si="70"/>
        <v>0</v>
      </c>
      <c r="CI13" s="366">
        <f t="shared" si="71"/>
        <v>0</v>
      </c>
      <c r="CJ13" s="366">
        <f t="shared" si="72"/>
        <v>0</v>
      </c>
      <c r="CK13" s="394">
        <f t="shared" si="73"/>
        <v>0</v>
      </c>
      <c r="CL13" s="366">
        <f t="shared" si="74"/>
        <v>0</v>
      </c>
      <c r="CM13" s="366">
        <f t="shared" si="75"/>
        <v>0</v>
      </c>
      <c r="CN13" s="394">
        <f t="shared" si="76"/>
        <v>0</v>
      </c>
      <c r="CO13" s="366">
        <f t="shared" si="77"/>
        <v>0</v>
      </c>
      <c r="CP13" s="366">
        <f t="shared" si="78"/>
        <v>0</v>
      </c>
      <c r="CQ13" s="394">
        <f t="shared" si="79"/>
        <v>0</v>
      </c>
      <c r="CR13" s="366">
        <f t="shared" si="80"/>
        <v>0</v>
      </c>
      <c r="CS13" s="366">
        <f t="shared" si="81"/>
        <v>0</v>
      </c>
      <c r="CT13" s="394">
        <f t="shared" si="82"/>
        <v>0</v>
      </c>
      <c r="CU13" s="366">
        <f t="shared" si="83"/>
        <v>0</v>
      </c>
      <c r="CV13" s="366">
        <f t="shared" si="84"/>
        <v>0</v>
      </c>
    </row>
    <row r="14" spans="1:100" x14ac:dyDescent="0.3">
      <c r="A14" s="166">
        <v>11</v>
      </c>
      <c r="B14" s="152" t="s">
        <v>80</v>
      </c>
      <c r="C14" s="31" t="s">
        <v>72</v>
      </c>
      <c r="D14" s="260" t="s">
        <v>42</v>
      </c>
      <c r="E14" s="2" t="s">
        <v>101</v>
      </c>
      <c r="F14" s="2" t="s">
        <v>397</v>
      </c>
      <c r="G14" s="2" t="s">
        <v>94</v>
      </c>
      <c r="H14" s="2"/>
      <c r="I14" s="10" t="s">
        <v>62</v>
      </c>
      <c r="J14" s="6" t="s">
        <v>83</v>
      </c>
      <c r="K14" s="2" t="s">
        <v>70</v>
      </c>
      <c r="L14" s="2" t="s">
        <v>375</v>
      </c>
      <c r="M14" s="2" t="s">
        <v>17</v>
      </c>
      <c r="N14" s="10">
        <v>91.9</v>
      </c>
      <c r="O14" s="32">
        <f t="shared" si="0"/>
        <v>44994.559303590853</v>
      </c>
      <c r="P14" s="191">
        <v>4135000</v>
      </c>
      <c r="Q14" s="394">
        <f t="shared" si="1"/>
        <v>1</v>
      </c>
      <c r="R14" s="395">
        <f t="shared" si="91"/>
        <v>91.9</v>
      </c>
      <c r="S14" s="395">
        <f t="shared" si="92"/>
        <v>4135000</v>
      </c>
      <c r="T14" s="394">
        <f t="shared" si="4"/>
        <v>0</v>
      </c>
      <c r="U14" s="395">
        <f t="shared" si="93"/>
        <v>0</v>
      </c>
      <c r="V14" s="395">
        <f t="shared" si="94"/>
        <v>0</v>
      </c>
      <c r="W14" s="394">
        <f t="shared" si="7"/>
        <v>0</v>
      </c>
      <c r="X14" s="396">
        <f t="shared" si="95"/>
        <v>0</v>
      </c>
      <c r="Y14" s="396">
        <f t="shared" si="96"/>
        <v>0</v>
      </c>
      <c r="Z14" s="394">
        <f t="shared" si="10"/>
        <v>0</v>
      </c>
      <c r="AA14" s="396">
        <f t="shared" si="97"/>
        <v>0</v>
      </c>
      <c r="AB14" s="396">
        <f t="shared" si="98"/>
        <v>0</v>
      </c>
      <c r="AC14" s="394">
        <f t="shared" si="13"/>
        <v>0</v>
      </c>
      <c r="AD14" s="396">
        <f t="shared" si="99"/>
        <v>0</v>
      </c>
      <c r="AE14" s="396">
        <f t="shared" si="100"/>
        <v>0</v>
      </c>
      <c r="AF14" s="389">
        <f t="shared" si="85"/>
        <v>0</v>
      </c>
      <c r="AG14" s="367">
        <f t="shared" si="86"/>
        <v>0</v>
      </c>
      <c r="AH14" s="367">
        <f t="shared" si="87"/>
        <v>0</v>
      </c>
      <c r="AI14" s="367">
        <f t="shared" si="88"/>
        <v>91.9</v>
      </c>
      <c r="AJ14" s="367">
        <f t="shared" si="89"/>
        <v>4135000</v>
      </c>
      <c r="AK14" s="372">
        <f t="shared" si="90"/>
        <v>1</v>
      </c>
      <c r="AL14" s="394">
        <f t="shared" si="22"/>
        <v>0</v>
      </c>
      <c r="AM14" s="395">
        <f t="shared" si="23"/>
        <v>0</v>
      </c>
      <c r="AN14" s="395">
        <f t="shared" si="24"/>
        <v>0</v>
      </c>
      <c r="AO14" s="394">
        <f t="shared" si="25"/>
        <v>1</v>
      </c>
      <c r="AP14" s="395">
        <f t="shared" si="26"/>
        <v>91.9</v>
      </c>
      <c r="AQ14" s="395">
        <f t="shared" si="27"/>
        <v>4135000</v>
      </c>
      <c r="AR14" s="394">
        <f t="shared" si="28"/>
        <v>0</v>
      </c>
      <c r="AS14" s="366">
        <f t="shared" si="29"/>
        <v>0</v>
      </c>
      <c r="AT14" s="366">
        <f t="shared" si="30"/>
        <v>0</v>
      </c>
      <c r="AU14" s="394">
        <f t="shared" si="31"/>
        <v>1</v>
      </c>
      <c r="AV14" s="395">
        <f t="shared" si="32"/>
        <v>91.9</v>
      </c>
      <c r="AW14" s="395">
        <f t="shared" si="33"/>
        <v>4135000</v>
      </c>
      <c r="AX14" s="394">
        <f t="shared" si="34"/>
        <v>0</v>
      </c>
      <c r="AY14" s="366">
        <f t="shared" si="35"/>
        <v>0</v>
      </c>
      <c r="AZ14" s="366">
        <f t="shared" si="36"/>
        <v>0</v>
      </c>
      <c r="BA14" s="394">
        <f t="shared" si="37"/>
        <v>0</v>
      </c>
      <c r="BB14" s="366">
        <f t="shared" si="38"/>
        <v>0</v>
      </c>
      <c r="BC14" s="366">
        <f t="shared" si="39"/>
        <v>0</v>
      </c>
      <c r="BD14" s="394">
        <f t="shared" si="40"/>
        <v>1</v>
      </c>
      <c r="BE14" s="366">
        <f t="shared" si="41"/>
        <v>91.9</v>
      </c>
      <c r="BF14" s="366">
        <f t="shared" si="42"/>
        <v>4135000</v>
      </c>
      <c r="BG14" s="394">
        <f t="shared" si="43"/>
        <v>0</v>
      </c>
      <c r="BH14" s="366">
        <f t="shared" si="44"/>
        <v>0</v>
      </c>
      <c r="BI14" s="366">
        <f t="shared" si="45"/>
        <v>0</v>
      </c>
      <c r="BJ14" s="394">
        <f t="shared" si="46"/>
        <v>0</v>
      </c>
      <c r="BK14" s="366">
        <f t="shared" si="47"/>
        <v>0</v>
      </c>
      <c r="BL14" s="366">
        <f t="shared" si="48"/>
        <v>0</v>
      </c>
      <c r="BM14" s="394">
        <f t="shared" si="49"/>
        <v>0</v>
      </c>
      <c r="BN14" s="366">
        <f t="shared" si="50"/>
        <v>0</v>
      </c>
      <c r="BO14" s="366">
        <f t="shared" si="51"/>
        <v>0</v>
      </c>
      <c r="BP14" s="394">
        <f t="shared" si="52"/>
        <v>0</v>
      </c>
      <c r="BQ14" s="366">
        <f t="shared" si="53"/>
        <v>0</v>
      </c>
      <c r="BR14" s="366">
        <f t="shared" si="54"/>
        <v>0</v>
      </c>
      <c r="BS14" s="394">
        <f t="shared" si="55"/>
        <v>0</v>
      </c>
      <c r="BT14" s="366">
        <f t="shared" si="56"/>
        <v>0</v>
      </c>
      <c r="BU14" s="366">
        <f t="shared" si="57"/>
        <v>0</v>
      </c>
      <c r="BV14" s="394">
        <f t="shared" si="58"/>
        <v>0</v>
      </c>
      <c r="BW14" s="366">
        <f t="shared" si="59"/>
        <v>0</v>
      </c>
      <c r="BX14" s="366">
        <f t="shared" si="60"/>
        <v>0</v>
      </c>
      <c r="BY14" s="394">
        <f t="shared" si="61"/>
        <v>0</v>
      </c>
      <c r="BZ14" s="366">
        <f t="shared" si="62"/>
        <v>0</v>
      </c>
      <c r="CA14" s="366">
        <f t="shared" si="63"/>
        <v>0</v>
      </c>
      <c r="CB14" s="394">
        <f t="shared" si="64"/>
        <v>0</v>
      </c>
      <c r="CC14" s="366">
        <f t="shared" si="65"/>
        <v>0</v>
      </c>
      <c r="CD14" s="366">
        <f t="shared" si="66"/>
        <v>0</v>
      </c>
      <c r="CE14" s="394">
        <f t="shared" si="67"/>
        <v>1</v>
      </c>
      <c r="CF14" s="366">
        <f t="shared" si="68"/>
        <v>91.9</v>
      </c>
      <c r="CG14" s="366">
        <f t="shared" si="69"/>
        <v>4135000</v>
      </c>
      <c r="CH14" s="394">
        <f t="shared" si="70"/>
        <v>0</v>
      </c>
      <c r="CI14" s="366">
        <f t="shared" si="71"/>
        <v>0</v>
      </c>
      <c r="CJ14" s="366">
        <f t="shared" si="72"/>
        <v>0</v>
      </c>
      <c r="CK14" s="394">
        <f t="shared" si="73"/>
        <v>0</v>
      </c>
      <c r="CL14" s="366">
        <f t="shared" si="74"/>
        <v>0</v>
      </c>
      <c r="CM14" s="366">
        <f t="shared" si="75"/>
        <v>0</v>
      </c>
      <c r="CN14" s="394">
        <f t="shared" si="76"/>
        <v>0</v>
      </c>
      <c r="CO14" s="366">
        <f t="shared" si="77"/>
        <v>0</v>
      </c>
      <c r="CP14" s="366">
        <f t="shared" si="78"/>
        <v>0</v>
      </c>
      <c r="CQ14" s="394">
        <f t="shared" si="79"/>
        <v>0</v>
      </c>
      <c r="CR14" s="366">
        <f t="shared" si="80"/>
        <v>0</v>
      </c>
      <c r="CS14" s="366">
        <f t="shared" si="81"/>
        <v>0</v>
      </c>
      <c r="CT14" s="394">
        <f t="shared" si="82"/>
        <v>0</v>
      </c>
      <c r="CU14" s="366">
        <f t="shared" si="83"/>
        <v>0</v>
      </c>
      <c r="CV14" s="366">
        <f t="shared" si="84"/>
        <v>0</v>
      </c>
    </row>
    <row r="15" spans="1:100" x14ac:dyDescent="0.3">
      <c r="A15" s="166">
        <v>12</v>
      </c>
      <c r="B15" s="152" t="s">
        <v>80</v>
      </c>
      <c r="C15" s="31" t="s">
        <v>72</v>
      </c>
      <c r="D15" s="260" t="s">
        <v>42</v>
      </c>
      <c r="E15" s="2" t="s">
        <v>101</v>
      </c>
      <c r="F15" s="2" t="s">
        <v>397</v>
      </c>
      <c r="G15" s="2" t="s">
        <v>94</v>
      </c>
      <c r="H15" s="2"/>
      <c r="I15" s="10" t="s">
        <v>62</v>
      </c>
      <c r="J15" s="6" t="s">
        <v>83</v>
      </c>
      <c r="K15" s="2" t="s">
        <v>76</v>
      </c>
      <c r="L15" s="2" t="s">
        <v>375</v>
      </c>
      <c r="M15" s="2" t="s">
        <v>17</v>
      </c>
      <c r="N15" s="10">
        <v>107.1</v>
      </c>
      <c r="O15" s="32">
        <f t="shared" si="0"/>
        <v>45004.668534080301</v>
      </c>
      <c r="P15" s="191">
        <v>4820000</v>
      </c>
      <c r="Q15" s="394">
        <f t="shared" si="1"/>
        <v>1</v>
      </c>
      <c r="R15" s="395">
        <f t="shared" si="91"/>
        <v>107.1</v>
      </c>
      <c r="S15" s="395">
        <f t="shared" si="92"/>
        <v>4820000</v>
      </c>
      <c r="T15" s="394">
        <f t="shared" si="4"/>
        <v>0</v>
      </c>
      <c r="U15" s="395">
        <f t="shared" si="93"/>
        <v>0</v>
      </c>
      <c r="V15" s="395">
        <f t="shared" si="94"/>
        <v>0</v>
      </c>
      <c r="W15" s="394">
        <f t="shared" si="7"/>
        <v>0</v>
      </c>
      <c r="X15" s="396">
        <f t="shared" si="95"/>
        <v>0</v>
      </c>
      <c r="Y15" s="396">
        <f t="shared" si="96"/>
        <v>0</v>
      </c>
      <c r="Z15" s="394">
        <f t="shared" si="10"/>
        <v>0</v>
      </c>
      <c r="AA15" s="396">
        <f t="shared" si="97"/>
        <v>0</v>
      </c>
      <c r="AB15" s="396">
        <f t="shared" si="98"/>
        <v>0</v>
      </c>
      <c r="AC15" s="394">
        <f t="shared" si="13"/>
        <v>0</v>
      </c>
      <c r="AD15" s="396">
        <f t="shared" si="99"/>
        <v>0</v>
      </c>
      <c r="AE15" s="396">
        <f t="shared" si="100"/>
        <v>0</v>
      </c>
      <c r="AF15" s="389">
        <f t="shared" si="85"/>
        <v>0</v>
      </c>
      <c r="AG15" s="367">
        <f t="shared" si="86"/>
        <v>0</v>
      </c>
      <c r="AH15" s="367">
        <f t="shared" si="87"/>
        <v>0</v>
      </c>
      <c r="AI15" s="367">
        <f t="shared" si="88"/>
        <v>107.1</v>
      </c>
      <c r="AJ15" s="367">
        <f t="shared" si="89"/>
        <v>4820000</v>
      </c>
      <c r="AK15" s="372">
        <f t="shared" si="90"/>
        <v>1</v>
      </c>
      <c r="AL15" s="394">
        <f t="shared" si="22"/>
        <v>0</v>
      </c>
      <c r="AM15" s="395">
        <f t="shared" si="23"/>
        <v>0</v>
      </c>
      <c r="AN15" s="395">
        <f t="shared" si="24"/>
        <v>0</v>
      </c>
      <c r="AO15" s="394">
        <f t="shared" si="25"/>
        <v>1</v>
      </c>
      <c r="AP15" s="395">
        <f t="shared" si="26"/>
        <v>107.1</v>
      </c>
      <c r="AQ15" s="395">
        <f t="shared" si="27"/>
        <v>4820000</v>
      </c>
      <c r="AR15" s="394">
        <f t="shared" si="28"/>
        <v>0</v>
      </c>
      <c r="AS15" s="366">
        <f t="shared" si="29"/>
        <v>0</v>
      </c>
      <c r="AT15" s="366">
        <f t="shared" si="30"/>
        <v>0</v>
      </c>
      <c r="AU15" s="394">
        <f t="shared" si="31"/>
        <v>1</v>
      </c>
      <c r="AV15" s="395">
        <f t="shared" si="32"/>
        <v>107.1</v>
      </c>
      <c r="AW15" s="395">
        <f t="shared" si="33"/>
        <v>4820000</v>
      </c>
      <c r="AX15" s="394">
        <f t="shared" si="34"/>
        <v>0</v>
      </c>
      <c r="AY15" s="366">
        <f t="shared" si="35"/>
        <v>0</v>
      </c>
      <c r="AZ15" s="366">
        <f t="shared" si="36"/>
        <v>0</v>
      </c>
      <c r="BA15" s="394">
        <f t="shared" si="37"/>
        <v>0</v>
      </c>
      <c r="BB15" s="366">
        <f t="shared" si="38"/>
        <v>0</v>
      </c>
      <c r="BC15" s="366">
        <f t="shared" si="39"/>
        <v>0</v>
      </c>
      <c r="BD15" s="394">
        <f t="shared" si="40"/>
        <v>1</v>
      </c>
      <c r="BE15" s="366">
        <f t="shared" si="41"/>
        <v>107.1</v>
      </c>
      <c r="BF15" s="366">
        <f t="shared" si="42"/>
        <v>4820000</v>
      </c>
      <c r="BG15" s="394">
        <f t="shared" si="43"/>
        <v>0</v>
      </c>
      <c r="BH15" s="366">
        <f t="shared" si="44"/>
        <v>0</v>
      </c>
      <c r="BI15" s="366">
        <f t="shared" si="45"/>
        <v>0</v>
      </c>
      <c r="BJ15" s="394">
        <f t="shared" si="46"/>
        <v>0</v>
      </c>
      <c r="BK15" s="366">
        <f t="shared" si="47"/>
        <v>0</v>
      </c>
      <c r="BL15" s="366">
        <f t="shared" si="48"/>
        <v>0</v>
      </c>
      <c r="BM15" s="394">
        <f t="shared" si="49"/>
        <v>0</v>
      </c>
      <c r="BN15" s="366">
        <f t="shared" si="50"/>
        <v>0</v>
      </c>
      <c r="BO15" s="366">
        <f t="shared" si="51"/>
        <v>0</v>
      </c>
      <c r="BP15" s="394">
        <f t="shared" si="52"/>
        <v>0</v>
      </c>
      <c r="BQ15" s="366">
        <f t="shared" si="53"/>
        <v>0</v>
      </c>
      <c r="BR15" s="366">
        <f t="shared" si="54"/>
        <v>0</v>
      </c>
      <c r="BS15" s="394">
        <f t="shared" si="55"/>
        <v>0</v>
      </c>
      <c r="BT15" s="366">
        <f t="shared" si="56"/>
        <v>0</v>
      </c>
      <c r="BU15" s="366">
        <f t="shared" si="57"/>
        <v>0</v>
      </c>
      <c r="BV15" s="394">
        <f t="shared" si="58"/>
        <v>0</v>
      </c>
      <c r="BW15" s="366">
        <f t="shared" si="59"/>
        <v>0</v>
      </c>
      <c r="BX15" s="366">
        <f t="shared" si="60"/>
        <v>0</v>
      </c>
      <c r="BY15" s="394">
        <f t="shared" si="61"/>
        <v>0</v>
      </c>
      <c r="BZ15" s="366">
        <f t="shared" si="62"/>
        <v>0</v>
      </c>
      <c r="CA15" s="366">
        <f t="shared" si="63"/>
        <v>0</v>
      </c>
      <c r="CB15" s="394">
        <f t="shared" si="64"/>
        <v>0</v>
      </c>
      <c r="CC15" s="366">
        <f t="shared" si="65"/>
        <v>0</v>
      </c>
      <c r="CD15" s="366">
        <f t="shared" si="66"/>
        <v>0</v>
      </c>
      <c r="CE15" s="394">
        <f t="shared" si="67"/>
        <v>1</v>
      </c>
      <c r="CF15" s="366">
        <f t="shared" si="68"/>
        <v>107.1</v>
      </c>
      <c r="CG15" s="366">
        <f t="shared" si="69"/>
        <v>4820000</v>
      </c>
      <c r="CH15" s="394">
        <f t="shared" si="70"/>
        <v>0</v>
      </c>
      <c r="CI15" s="366">
        <f t="shared" si="71"/>
        <v>0</v>
      </c>
      <c r="CJ15" s="366">
        <f t="shared" si="72"/>
        <v>0</v>
      </c>
      <c r="CK15" s="394">
        <f t="shared" si="73"/>
        <v>0</v>
      </c>
      <c r="CL15" s="366">
        <f t="shared" si="74"/>
        <v>0</v>
      </c>
      <c r="CM15" s="366">
        <f t="shared" si="75"/>
        <v>0</v>
      </c>
      <c r="CN15" s="394">
        <f t="shared" si="76"/>
        <v>0</v>
      </c>
      <c r="CO15" s="366">
        <f t="shared" si="77"/>
        <v>0</v>
      </c>
      <c r="CP15" s="366">
        <f t="shared" si="78"/>
        <v>0</v>
      </c>
      <c r="CQ15" s="394">
        <f t="shared" si="79"/>
        <v>0</v>
      </c>
      <c r="CR15" s="366">
        <f t="shared" si="80"/>
        <v>0</v>
      </c>
      <c r="CS15" s="366">
        <f t="shared" si="81"/>
        <v>0</v>
      </c>
      <c r="CT15" s="394">
        <f t="shared" si="82"/>
        <v>0</v>
      </c>
      <c r="CU15" s="366">
        <f t="shared" si="83"/>
        <v>0</v>
      </c>
      <c r="CV15" s="366">
        <f t="shared" si="84"/>
        <v>0</v>
      </c>
    </row>
    <row r="16" spans="1:100" x14ac:dyDescent="0.3">
      <c r="A16" s="166">
        <v>13</v>
      </c>
      <c r="B16" s="152" t="s">
        <v>80</v>
      </c>
      <c r="C16" s="31" t="s">
        <v>212</v>
      </c>
      <c r="D16" s="260" t="s">
        <v>42</v>
      </c>
      <c r="E16" s="2" t="s">
        <v>101</v>
      </c>
      <c r="F16" s="2" t="s">
        <v>397</v>
      </c>
      <c r="G16" s="2" t="s">
        <v>94</v>
      </c>
      <c r="H16" s="2"/>
      <c r="I16" s="10" t="s">
        <v>62</v>
      </c>
      <c r="J16" s="6" t="s">
        <v>83</v>
      </c>
      <c r="K16" s="2" t="s">
        <v>73</v>
      </c>
      <c r="L16" s="2" t="s">
        <v>375</v>
      </c>
      <c r="M16" s="2" t="s">
        <v>17</v>
      </c>
      <c r="N16" s="10">
        <v>91.8</v>
      </c>
      <c r="O16" s="32">
        <f t="shared" si="0"/>
        <v>45043.572984749459</v>
      </c>
      <c r="P16" s="191">
        <v>4135000</v>
      </c>
      <c r="Q16" s="394">
        <f t="shared" si="1"/>
        <v>1</v>
      </c>
      <c r="R16" s="395">
        <f t="shared" si="91"/>
        <v>91.8</v>
      </c>
      <c r="S16" s="395">
        <f t="shared" si="92"/>
        <v>4135000</v>
      </c>
      <c r="T16" s="394">
        <f t="shared" si="4"/>
        <v>0</v>
      </c>
      <c r="U16" s="395">
        <f t="shared" si="93"/>
        <v>0</v>
      </c>
      <c r="V16" s="395">
        <f t="shared" si="94"/>
        <v>0</v>
      </c>
      <c r="W16" s="394">
        <f t="shared" si="7"/>
        <v>0</v>
      </c>
      <c r="X16" s="396">
        <f t="shared" si="95"/>
        <v>0</v>
      </c>
      <c r="Y16" s="396">
        <f t="shared" si="96"/>
        <v>0</v>
      </c>
      <c r="Z16" s="394">
        <f t="shared" si="10"/>
        <v>0</v>
      </c>
      <c r="AA16" s="396">
        <f t="shared" si="97"/>
        <v>0</v>
      </c>
      <c r="AB16" s="396">
        <f t="shared" si="98"/>
        <v>0</v>
      </c>
      <c r="AC16" s="394">
        <f t="shared" si="13"/>
        <v>0</v>
      </c>
      <c r="AD16" s="396">
        <f t="shared" si="99"/>
        <v>0</v>
      </c>
      <c r="AE16" s="396">
        <f t="shared" si="100"/>
        <v>0</v>
      </c>
      <c r="AF16" s="389">
        <f t="shared" si="85"/>
        <v>0</v>
      </c>
      <c r="AG16" s="367">
        <f t="shared" si="86"/>
        <v>0</v>
      </c>
      <c r="AH16" s="367">
        <f t="shared" si="87"/>
        <v>0</v>
      </c>
      <c r="AI16" s="367">
        <f t="shared" si="88"/>
        <v>91.8</v>
      </c>
      <c r="AJ16" s="367">
        <f t="shared" si="89"/>
        <v>4135000</v>
      </c>
      <c r="AK16" s="372">
        <f t="shared" si="90"/>
        <v>1</v>
      </c>
      <c r="AL16" s="394">
        <f t="shared" si="22"/>
        <v>0</v>
      </c>
      <c r="AM16" s="395">
        <f t="shared" si="23"/>
        <v>0</v>
      </c>
      <c r="AN16" s="395">
        <f t="shared" si="24"/>
        <v>0</v>
      </c>
      <c r="AO16" s="394">
        <f t="shared" si="25"/>
        <v>1</v>
      </c>
      <c r="AP16" s="395">
        <f t="shared" si="26"/>
        <v>91.8</v>
      </c>
      <c r="AQ16" s="395">
        <f t="shared" si="27"/>
        <v>4135000</v>
      </c>
      <c r="AR16" s="394">
        <f t="shared" si="28"/>
        <v>0</v>
      </c>
      <c r="AS16" s="366">
        <f t="shared" si="29"/>
        <v>0</v>
      </c>
      <c r="AT16" s="366">
        <f t="shared" si="30"/>
        <v>0</v>
      </c>
      <c r="AU16" s="394">
        <f t="shared" si="31"/>
        <v>1</v>
      </c>
      <c r="AV16" s="395">
        <f t="shared" si="32"/>
        <v>91.8</v>
      </c>
      <c r="AW16" s="395">
        <f t="shared" si="33"/>
        <v>4135000</v>
      </c>
      <c r="AX16" s="394">
        <f t="shared" si="34"/>
        <v>0</v>
      </c>
      <c r="AY16" s="366">
        <f t="shared" si="35"/>
        <v>0</v>
      </c>
      <c r="AZ16" s="366">
        <f t="shared" si="36"/>
        <v>0</v>
      </c>
      <c r="BA16" s="394">
        <f t="shared" si="37"/>
        <v>0</v>
      </c>
      <c r="BB16" s="366">
        <f t="shared" si="38"/>
        <v>0</v>
      </c>
      <c r="BC16" s="366">
        <f t="shared" si="39"/>
        <v>0</v>
      </c>
      <c r="BD16" s="394">
        <f t="shared" si="40"/>
        <v>1</v>
      </c>
      <c r="BE16" s="366">
        <f t="shared" si="41"/>
        <v>91.8</v>
      </c>
      <c r="BF16" s="366">
        <f t="shared" si="42"/>
        <v>4135000</v>
      </c>
      <c r="BG16" s="394">
        <f t="shared" si="43"/>
        <v>0</v>
      </c>
      <c r="BH16" s="366">
        <f t="shared" si="44"/>
        <v>0</v>
      </c>
      <c r="BI16" s="366">
        <f t="shared" si="45"/>
        <v>0</v>
      </c>
      <c r="BJ16" s="394">
        <f t="shared" si="46"/>
        <v>0</v>
      </c>
      <c r="BK16" s="366">
        <f t="shared" si="47"/>
        <v>0</v>
      </c>
      <c r="BL16" s="366">
        <f t="shared" si="48"/>
        <v>0</v>
      </c>
      <c r="BM16" s="394">
        <f t="shared" si="49"/>
        <v>0</v>
      </c>
      <c r="BN16" s="366">
        <f t="shared" si="50"/>
        <v>0</v>
      </c>
      <c r="BO16" s="366">
        <f t="shared" si="51"/>
        <v>0</v>
      </c>
      <c r="BP16" s="394">
        <f t="shared" si="52"/>
        <v>0</v>
      </c>
      <c r="BQ16" s="366">
        <f t="shared" si="53"/>
        <v>0</v>
      </c>
      <c r="BR16" s="366">
        <f t="shared" si="54"/>
        <v>0</v>
      </c>
      <c r="BS16" s="394">
        <f t="shared" si="55"/>
        <v>0</v>
      </c>
      <c r="BT16" s="366">
        <f t="shared" si="56"/>
        <v>0</v>
      </c>
      <c r="BU16" s="366">
        <f t="shared" si="57"/>
        <v>0</v>
      </c>
      <c r="BV16" s="394">
        <f t="shared" si="58"/>
        <v>0</v>
      </c>
      <c r="BW16" s="366">
        <f t="shared" si="59"/>
        <v>0</v>
      </c>
      <c r="BX16" s="366">
        <f t="shared" si="60"/>
        <v>0</v>
      </c>
      <c r="BY16" s="394">
        <f t="shared" si="61"/>
        <v>0</v>
      </c>
      <c r="BZ16" s="366">
        <f t="shared" si="62"/>
        <v>0</v>
      </c>
      <c r="CA16" s="366">
        <f t="shared" si="63"/>
        <v>0</v>
      </c>
      <c r="CB16" s="394">
        <f t="shared" si="64"/>
        <v>0</v>
      </c>
      <c r="CC16" s="366">
        <f t="shared" si="65"/>
        <v>0</v>
      </c>
      <c r="CD16" s="366">
        <f t="shared" si="66"/>
        <v>0</v>
      </c>
      <c r="CE16" s="394">
        <f t="shared" si="67"/>
        <v>1</v>
      </c>
      <c r="CF16" s="366">
        <f t="shared" si="68"/>
        <v>91.8</v>
      </c>
      <c r="CG16" s="366">
        <f t="shared" si="69"/>
        <v>4135000</v>
      </c>
      <c r="CH16" s="394">
        <f t="shared" si="70"/>
        <v>0</v>
      </c>
      <c r="CI16" s="366">
        <f t="shared" si="71"/>
        <v>0</v>
      </c>
      <c r="CJ16" s="366">
        <f t="shared" si="72"/>
        <v>0</v>
      </c>
      <c r="CK16" s="394">
        <f t="shared" si="73"/>
        <v>0</v>
      </c>
      <c r="CL16" s="366">
        <f t="shared" si="74"/>
        <v>0</v>
      </c>
      <c r="CM16" s="366">
        <f t="shared" si="75"/>
        <v>0</v>
      </c>
      <c r="CN16" s="394">
        <f t="shared" si="76"/>
        <v>0</v>
      </c>
      <c r="CO16" s="366">
        <f t="shared" si="77"/>
        <v>0</v>
      </c>
      <c r="CP16" s="366">
        <f t="shared" si="78"/>
        <v>0</v>
      </c>
      <c r="CQ16" s="394">
        <f t="shared" si="79"/>
        <v>0</v>
      </c>
      <c r="CR16" s="366">
        <f t="shared" si="80"/>
        <v>0</v>
      </c>
      <c r="CS16" s="366">
        <f t="shared" si="81"/>
        <v>0</v>
      </c>
      <c r="CT16" s="394">
        <f t="shared" si="82"/>
        <v>0</v>
      </c>
      <c r="CU16" s="366">
        <f t="shared" si="83"/>
        <v>0</v>
      </c>
      <c r="CV16" s="366">
        <f t="shared" si="84"/>
        <v>0</v>
      </c>
    </row>
    <row r="17" spans="1:100" x14ac:dyDescent="0.3">
      <c r="A17" s="166">
        <v>14</v>
      </c>
      <c r="B17" s="152" t="s">
        <v>80</v>
      </c>
      <c r="C17" s="31" t="s">
        <v>72</v>
      </c>
      <c r="D17" s="260" t="s">
        <v>42</v>
      </c>
      <c r="E17" s="2" t="s">
        <v>101</v>
      </c>
      <c r="F17" s="2" t="s">
        <v>397</v>
      </c>
      <c r="G17" s="2" t="s">
        <v>94</v>
      </c>
      <c r="H17" s="2"/>
      <c r="I17" s="10" t="s">
        <v>62</v>
      </c>
      <c r="J17" s="6" t="s">
        <v>83</v>
      </c>
      <c r="K17" s="2" t="s">
        <v>77</v>
      </c>
      <c r="L17" s="2" t="s">
        <v>375</v>
      </c>
      <c r="M17" s="2" t="s">
        <v>17</v>
      </c>
      <c r="N17" s="10">
        <v>82.2</v>
      </c>
      <c r="O17" s="32">
        <f t="shared" si="0"/>
        <v>44403.892944038926</v>
      </c>
      <c r="P17" s="191">
        <v>3650000</v>
      </c>
      <c r="Q17" s="394">
        <f t="shared" si="1"/>
        <v>1</v>
      </c>
      <c r="R17" s="395">
        <f t="shared" si="91"/>
        <v>82.2</v>
      </c>
      <c r="S17" s="395">
        <f t="shared" si="92"/>
        <v>3650000</v>
      </c>
      <c r="T17" s="394">
        <f t="shared" si="4"/>
        <v>0</v>
      </c>
      <c r="U17" s="395">
        <f t="shared" si="93"/>
        <v>0</v>
      </c>
      <c r="V17" s="395">
        <f t="shared" si="94"/>
        <v>0</v>
      </c>
      <c r="W17" s="394">
        <f t="shared" si="7"/>
        <v>0</v>
      </c>
      <c r="X17" s="396">
        <f t="shared" si="95"/>
        <v>0</v>
      </c>
      <c r="Y17" s="396">
        <f t="shared" si="96"/>
        <v>0</v>
      </c>
      <c r="Z17" s="394">
        <f t="shared" si="10"/>
        <v>0</v>
      </c>
      <c r="AA17" s="396">
        <f t="shared" si="97"/>
        <v>0</v>
      </c>
      <c r="AB17" s="396">
        <f t="shared" si="98"/>
        <v>0</v>
      </c>
      <c r="AC17" s="394">
        <f t="shared" si="13"/>
        <v>0</v>
      </c>
      <c r="AD17" s="396">
        <f t="shared" si="99"/>
        <v>0</v>
      </c>
      <c r="AE17" s="396">
        <f t="shared" si="100"/>
        <v>0</v>
      </c>
      <c r="AF17" s="389">
        <f t="shared" ref="AF17:AF80" si="101">IF(G17="центр",N17,0)</f>
        <v>0</v>
      </c>
      <c r="AG17" s="367">
        <f t="shared" ref="AG17:AG80" si="102">IF(G17="центр",P17,0)</f>
        <v>0</v>
      </c>
      <c r="AH17" s="367">
        <f t="shared" ref="AH17:AH80" si="103">IF(AF17=0,0,1)</f>
        <v>0</v>
      </c>
      <c r="AI17" s="367">
        <f t="shared" ref="AI17:AI80" si="104">IF(G17="спальн район",N17,0)</f>
        <v>82.2</v>
      </c>
      <c r="AJ17" s="367">
        <f t="shared" ref="AJ17:AJ80" si="105">IF(G17="спальн район",P17,0)</f>
        <v>3650000</v>
      </c>
      <c r="AK17" s="372">
        <f t="shared" ref="AK17:AK80" si="106">IF(AI17=0,0,1)</f>
        <v>1</v>
      </c>
      <c r="AL17" s="394">
        <f t="shared" si="22"/>
        <v>0</v>
      </c>
      <c r="AM17" s="395">
        <f t="shared" si="23"/>
        <v>0</v>
      </c>
      <c r="AN17" s="395">
        <f t="shared" si="24"/>
        <v>0</v>
      </c>
      <c r="AO17" s="394">
        <f t="shared" si="25"/>
        <v>1</v>
      </c>
      <c r="AP17" s="395">
        <f t="shared" si="26"/>
        <v>82.2</v>
      </c>
      <c r="AQ17" s="395">
        <f t="shared" si="27"/>
        <v>3650000</v>
      </c>
      <c r="AR17" s="394">
        <f t="shared" si="28"/>
        <v>0</v>
      </c>
      <c r="AS17" s="366">
        <f t="shared" si="29"/>
        <v>0</v>
      </c>
      <c r="AT17" s="366">
        <f t="shared" si="30"/>
        <v>0</v>
      </c>
      <c r="AU17" s="394">
        <f t="shared" si="31"/>
        <v>1</v>
      </c>
      <c r="AV17" s="395">
        <f t="shared" si="32"/>
        <v>82.2</v>
      </c>
      <c r="AW17" s="395">
        <f t="shared" si="33"/>
        <v>3650000</v>
      </c>
      <c r="AX17" s="394">
        <f t="shared" si="34"/>
        <v>0</v>
      </c>
      <c r="AY17" s="366">
        <f t="shared" si="35"/>
        <v>0</v>
      </c>
      <c r="AZ17" s="366">
        <f t="shared" si="36"/>
        <v>0</v>
      </c>
      <c r="BA17" s="394">
        <f t="shared" si="37"/>
        <v>0</v>
      </c>
      <c r="BB17" s="366">
        <f t="shared" si="38"/>
        <v>0</v>
      </c>
      <c r="BC17" s="366">
        <f t="shared" si="39"/>
        <v>0</v>
      </c>
      <c r="BD17" s="394">
        <f t="shared" si="40"/>
        <v>1</v>
      </c>
      <c r="BE17" s="366">
        <f t="shared" si="41"/>
        <v>82.2</v>
      </c>
      <c r="BF17" s="366">
        <f t="shared" si="42"/>
        <v>3650000</v>
      </c>
      <c r="BG17" s="394">
        <f t="shared" si="43"/>
        <v>0</v>
      </c>
      <c r="BH17" s="366">
        <f t="shared" si="44"/>
        <v>0</v>
      </c>
      <c r="BI17" s="366">
        <f t="shared" si="45"/>
        <v>0</v>
      </c>
      <c r="BJ17" s="394">
        <f t="shared" si="46"/>
        <v>0</v>
      </c>
      <c r="BK17" s="366">
        <f t="shared" si="47"/>
        <v>0</v>
      </c>
      <c r="BL17" s="366">
        <f t="shared" si="48"/>
        <v>0</v>
      </c>
      <c r="BM17" s="394">
        <f t="shared" si="49"/>
        <v>0</v>
      </c>
      <c r="BN17" s="366">
        <f t="shared" si="50"/>
        <v>0</v>
      </c>
      <c r="BO17" s="366">
        <f t="shared" si="51"/>
        <v>0</v>
      </c>
      <c r="BP17" s="394">
        <f t="shared" si="52"/>
        <v>0</v>
      </c>
      <c r="BQ17" s="366">
        <f t="shared" si="53"/>
        <v>0</v>
      </c>
      <c r="BR17" s="366">
        <f t="shared" si="54"/>
        <v>0</v>
      </c>
      <c r="BS17" s="394">
        <f t="shared" si="55"/>
        <v>0</v>
      </c>
      <c r="BT17" s="366">
        <f t="shared" si="56"/>
        <v>0</v>
      </c>
      <c r="BU17" s="366">
        <f t="shared" si="57"/>
        <v>0</v>
      </c>
      <c r="BV17" s="394">
        <f t="shared" si="58"/>
        <v>0</v>
      </c>
      <c r="BW17" s="366">
        <f t="shared" si="59"/>
        <v>0</v>
      </c>
      <c r="BX17" s="366">
        <f t="shared" si="60"/>
        <v>0</v>
      </c>
      <c r="BY17" s="394">
        <f t="shared" si="61"/>
        <v>0</v>
      </c>
      <c r="BZ17" s="366">
        <f t="shared" si="62"/>
        <v>0</v>
      </c>
      <c r="CA17" s="366">
        <f t="shared" si="63"/>
        <v>0</v>
      </c>
      <c r="CB17" s="394">
        <f t="shared" si="64"/>
        <v>0</v>
      </c>
      <c r="CC17" s="366">
        <f t="shared" si="65"/>
        <v>0</v>
      </c>
      <c r="CD17" s="366">
        <f t="shared" si="66"/>
        <v>0</v>
      </c>
      <c r="CE17" s="394">
        <f t="shared" si="67"/>
        <v>1</v>
      </c>
      <c r="CF17" s="366">
        <f t="shared" si="68"/>
        <v>82.2</v>
      </c>
      <c r="CG17" s="366">
        <f t="shared" si="69"/>
        <v>3650000</v>
      </c>
      <c r="CH17" s="394">
        <f t="shared" si="70"/>
        <v>0</v>
      </c>
      <c r="CI17" s="366">
        <f t="shared" si="71"/>
        <v>0</v>
      </c>
      <c r="CJ17" s="366">
        <f t="shared" si="72"/>
        <v>0</v>
      </c>
      <c r="CK17" s="394">
        <f t="shared" si="73"/>
        <v>0</v>
      </c>
      <c r="CL17" s="366">
        <f t="shared" si="74"/>
        <v>0</v>
      </c>
      <c r="CM17" s="366">
        <f t="shared" si="75"/>
        <v>0</v>
      </c>
      <c r="CN17" s="394">
        <f t="shared" si="76"/>
        <v>0</v>
      </c>
      <c r="CO17" s="366">
        <f t="shared" si="77"/>
        <v>0</v>
      </c>
      <c r="CP17" s="366">
        <f t="shared" si="78"/>
        <v>0</v>
      </c>
      <c r="CQ17" s="394">
        <f t="shared" si="79"/>
        <v>0</v>
      </c>
      <c r="CR17" s="366">
        <f t="shared" si="80"/>
        <v>0</v>
      </c>
      <c r="CS17" s="366">
        <f t="shared" si="81"/>
        <v>0</v>
      </c>
      <c r="CT17" s="394">
        <f t="shared" si="82"/>
        <v>0</v>
      </c>
      <c r="CU17" s="366">
        <f t="shared" si="83"/>
        <v>0</v>
      </c>
      <c r="CV17" s="366">
        <f t="shared" si="84"/>
        <v>0</v>
      </c>
    </row>
    <row r="18" spans="1:100" x14ac:dyDescent="0.3">
      <c r="A18" s="166">
        <v>15</v>
      </c>
      <c r="B18" s="152" t="s">
        <v>80</v>
      </c>
      <c r="C18" s="31" t="s">
        <v>79</v>
      </c>
      <c r="D18" s="260" t="s">
        <v>78</v>
      </c>
      <c r="E18" s="2" t="s">
        <v>102</v>
      </c>
      <c r="F18" s="2" t="s">
        <v>404</v>
      </c>
      <c r="G18" s="2" t="s">
        <v>18</v>
      </c>
      <c r="H18" s="2"/>
      <c r="I18" s="7" t="s">
        <v>62</v>
      </c>
      <c r="J18" s="6" t="s">
        <v>83</v>
      </c>
      <c r="K18" s="8" t="s">
        <v>63</v>
      </c>
      <c r="L18" s="2" t="s">
        <v>375</v>
      </c>
      <c r="M18" s="2" t="s">
        <v>392</v>
      </c>
      <c r="N18" s="7">
        <v>153.6</v>
      </c>
      <c r="O18" s="32">
        <f t="shared" si="0"/>
        <v>69986.979166666672</v>
      </c>
      <c r="P18" s="192">
        <v>10750000</v>
      </c>
      <c r="Q18" s="394">
        <f t="shared" si="1"/>
        <v>0</v>
      </c>
      <c r="R18" s="395">
        <f t="shared" si="91"/>
        <v>0</v>
      </c>
      <c r="S18" s="395">
        <f t="shared" si="92"/>
        <v>0</v>
      </c>
      <c r="T18" s="394">
        <f t="shared" si="4"/>
        <v>1</v>
      </c>
      <c r="U18" s="395">
        <f t="shared" si="93"/>
        <v>153.6</v>
      </c>
      <c r="V18" s="395">
        <f t="shared" si="94"/>
        <v>10750000</v>
      </c>
      <c r="W18" s="394">
        <f t="shared" si="7"/>
        <v>0</v>
      </c>
      <c r="X18" s="396">
        <f t="shared" si="95"/>
        <v>0</v>
      </c>
      <c r="Y18" s="396">
        <f t="shared" si="96"/>
        <v>0</v>
      </c>
      <c r="Z18" s="394">
        <f t="shared" si="10"/>
        <v>0</v>
      </c>
      <c r="AA18" s="396">
        <f t="shared" si="97"/>
        <v>0</v>
      </c>
      <c r="AB18" s="396">
        <f t="shared" si="98"/>
        <v>0</v>
      </c>
      <c r="AC18" s="394">
        <f t="shared" si="13"/>
        <v>0</v>
      </c>
      <c r="AD18" s="396">
        <f t="shared" si="99"/>
        <v>0</v>
      </c>
      <c r="AE18" s="396">
        <f t="shared" si="100"/>
        <v>0</v>
      </c>
      <c r="AF18" s="389">
        <f t="shared" si="101"/>
        <v>153.6</v>
      </c>
      <c r="AG18" s="367">
        <f t="shared" si="102"/>
        <v>10750000</v>
      </c>
      <c r="AH18" s="367">
        <f t="shared" si="103"/>
        <v>1</v>
      </c>
      <c r="AI18" s="367">
        <f t="shared" si="104"/>
        <v>0</v>
      </c>
      <c r="AJ18" s="367">
        <f t="shared" si="105"/>
        <v>0</v>
      </c>
      <c r="AK18" s="372">
        <f t="shared" si="106"/>
        <v>0</v>
      </c>
      <c r="AL18" s="394">
        <f t="shared" si="22"/>
        <v>0</v>
      </c>
      <c r="AM18" s="395">
        <f t="shared" si="23"/>
        <v>0</v>
      </c>
      <c r="AN18" s="395">
        <f t="shared" si="24"/>
        <v>0</v>
      </c>
      <c r="AO18" s="394">
        <f t="shared" si="25"/>
        <v>1</v>
      </c>
      <c r="AP18" s="395">
        <f t="shared" si="26"/>
        <v>153.6</v>
      </c>
      <c r="AQ18" s="395">
        <f t="shared" si="27"/>
        <v>10750000</v>
      </c>
      <c r="AR18" s="394">
        <f t="shared" si="28"/>
        <v>0</v>
      </c>
      <c r="AS18" s="366">
        <f t="shared" si="29"/>
        <v>0</v>
      </c>
      <c r="AT18" s="366">
        <f t="shared" si="30"/>
        <v>0</v>
      </c>
      <c r="AU18" s="394">
        <f t="shared" si="31"/>
        <v>0</v>
      </c>
      <c r="AV18" s="395">
        <f t="shared" si="32"/>
        <v>0</v>
      </c>
      <c r="AW18" s="395">
        <f t="shared" si="33"/>
        <v>0</v>
      </c>
      <c r="AX18" s="394">
        <f t="shared" si="34"/>
        <v>1</v>
      </c>
      <c r="AY18" s="366">
        <f t="shared" si="35"/>
        <v>153.6</v>
      </c>
      <c r="AZ18" s="366">
        <f t="shared" si="36"/>
        <v>10750000</v>
      </c>
      <c r="BA18" s="394">
        <f t="shared" si="37"/>
        <v>0</v>
      </c>
      <c r="BB18" s="366">
        <f t="shared" si="38"/>
        <v>0</v>
      </c>
      <c r="BC18" s="366">
        <f t="shared" si="39"/>
        <v>0</v>
      </c>
      <c r="BD18" s="394">
        <f t="shared" si="40"/>
        <v>0</v>
      </c>
      <c r="BE18" s="366">
        <f t="shared" si="41"/>
        <v>0</v>
      </c>
      <c r="BF18" s="366">
        <f t="shared" si="42"/>
        <v>0</v>
      </c>
      <c r="BG18" s="394">
        <f t="shared" si="43"/>
        <v>1</v>
      </c>
      <c r="BH18" s="366">
        <f t="shared" si="44"/>
        <v>153.6</v>
      </c>
      <c r="BI18" s="366">
        <f t="shared" si="45"/>
        <v>10750000</v>
      </c>
      <c r="BJ18" s="394">
        <f t="shared" si="46"/>
        <v>0</v>
      </c>
      <c r="BK18" s="366">
        <f t="shared" si="47"/>
        <v>0</v>
      </c>
      <c r="BL18" s="366">
        <f t="shared" si="48"/>
        <v>0</v>
      </c>
      <c r="BM18" s="394">
        <f t="shared" si="49"/>
        <v>0</v>
      </c>
      <c r="BN18" s="366">
        <f t="shared" si="50"/>
        <v>0</v>
      </c>
      <c r="BO18" s="366">
        <f t="shared" si="51"/>
        <v>0</v>
      </c>
      <c r="BP18" s="394">
        <f t="shared" si="52"/>
        <v>0</v>
      </c>
      <c r="BQ18" s="366">
        <f t="shared" si="53"/>
        <v>0</v>
      </c>
      <c r="BR18" s="366">
        <f t="shared" si="54"/>
        <v>0</v>
      </c>
      <c r="BS18" s="394">
        <f t="shared" si="55"/>
        <v>0</v>
      </c>
      <c r="BT18" s="366">
        <f t="shared" si="56"/>
        <v>0</v>
      </c>
      <c r="BU18" s="366">
        <f t="shared" si="57"/>
        <v>0</v>
      </c>
      <c r="BV18" s="394">
        <f t="shared" si="58"/>
        <v>0</v>
      </c>
      <c r="BW18" s="366">
        <f t="shared" si="59"/>
        <v>0</v>
      </c>
      <c r="BX18" s="366">
        <f t="shared" si="60"/>
        <v>0</v>
      </c>
      <c r="BY18" s="394">
        <f t="shared" si="61"/>
        <v>0</v>
      </c>
      <c r="BZ18" s="366">
        <f t="shared" si="62"/>
        <v>0</v>
      </c>
      <c r="CA18" s="366">
        <f t="shared" si="63"/>
        <v>0</v>
      </c>
      <c r="CB18" s="394">
        <f t="shared" si="64"/>
        <v>0</v>
      </c>
      <c r="CC18" s="366">
        <f t="shared" si="65"/>
        <v>0</v>
      </c>
      <c r="CD18" s="366">
        <f t="shared" si="66"/>
        <v>0</v>
      </c>
      <c r="CE18" s="394">
        <f t="shared" si="67"/>
        <v>1</v>
      </c>
      <c r="CF18" s="366">
        <f t="shared" si="68"/>
        <v>153.6</v>
      </c>
      <c r="CG18" s="366">
        <f t="shared" si="69"/>
        <v>10750000</v>
      </c>
      <c r="CH18" s="394">
        <f t="shared" si="70"/>
        <v>0</v>
      </c>
      <c r="CI18" s="366">
        <f t="shared" si="71"/>
        <v>0</v>
      </c>
      <c r="CJ18" s="366">
        <f t="shared" si="72"/>
        <v>0</v>
      </c>
      <c r="CK18" s="394">
        <f t="shared" si="73"/>
        <v>0</v>
      </c>
      <c r="CL18" s="366">
        <f t="shared" si="74"/>
        <v>0</v>
      </c>
      <c r="CM18" s="366">
        <f t="shared" si="75"/>
        <v>0</v>
      </c>
      <c r="CN18" s="394">
        <f t="shared" si="76"/>
        <v>0</v>
      </c>
      <c r="CO18" s="366">
        <f t="shared" si="77"/>
        <v>0</v>
      </c>
      <c r="CP18" s="366">
        <f t="shared" si="78"/>
        <v>0</v>
      </c>
      <c r="CQ18" s="394">
        <f t="shared" si="79"/>
        <v>0</v>
      </c>
      <c r="CR18" s="366">
        <f t="shared" si="80"/>
        <v>0</v>
      </c>
      <c r="CS18" s="366">
        <f t="shared" si="81"/>
        <v>0</v>
      </c>
      <c r="CT18" s="394">
        <f t="shared" si="82"/>
        <v>0</v>
      </c>
      <c r="CU18" s="366">
        <f t="shared" si="83"/>
        <v>0</v>
      </c>
      <c r="CV18" s="366">
        <f t="shared" si="84"/>
        <v>0</v>
      </c>
    </row>
    <row r="19" spans="1:100" x14ac:dyDescent="0.3">
      <c r="A19" s="24">
        <v>16</v>
      </c>
      <c r="B19" s="23" t="s">
        <v>80</v>
      </c>
      <c r="C19" s="49" t="s">
        <v>79</v>
      </c>
      <c r="D19" s="280" t="s">
        <v>78</v>
      </c>
      <c r="E19" s="61" t="s">
        <v>102</v>
      </c>
      <c r="F19" s="2" t="s">
        <v>404</v>
      </c>
      <c r="G19" s="61" t="s">
        <v>18</v>
      </c>
      <c r="H19" s="61"/>
      <c r="I19" s="39" t="s">
        <v>62</v>
      </c>
      <c r="J19" s="140" t="s">
        <v>83</v>
      </c>
      <c r="K19" s="47" t="s">
        <v>64</v>
      </c>
      <c r="L19" s="2" t="s">
        <v>375</v>
      </c>
      <c r="M19" s="2" t="s">
        <v>392</v>
      </c>
      <c r="N19" s="39">
        <v>153.6</v>
      </c>
      <c r="O19" s="141">
        <f t="shared" si="0"/>
        <v>69986.979166666672</v>
      </c>
      <c r="P19" s="193">
        <v>10750000</v>
      </c>
      <c r="Q19" s="394">
        <f t="shared" si="1"/>
        <v>0</v>
      </c>
      <c r="R19" s="395">
        <f t="shared" si="91"/>
        <v>0</v>
      </c>
      <c r="S19" s="395">
        <f t="shared" si="92"/>
        <v>0</v>
      </c>
      <c r="T19" s="394">
        <f t="shared" si="4"/>
        <v>1</v>
      </c>
      <c r="U19" s="395">
        <f t="shared" si="93"/>
        <v>153.6</v>
      </c>
      <c r="V19" s="395">
        <f t="shared" si="94"/>
        <v>10750000</v>
      </c>
      <c r="W19" s="394">
        <f t="shared" si="7"/>
        <v>0</v>
      </c>
      <c r="X19" s="396">
        <f t="shared" si="95"/>
        <v>0</v>
      </c>
      <c r="Y19" s="396">
        <f t="shared" si="96"/>
        <v>0</v>
      </c>
      <c r="Z19" s="394">
        <f t="shared" si="10"/>
        <v>0</v>
      </c>
      <c r="AA19" s="396">
        <f t="shared" si="97"/>
        <v>0</v>
      </c>
      <c r="AB19" s="396">
        <f t="shared" si="98"/>
        <v>0</v>
      </c>
      <c r="AC19" s="394">
        <f t="shared" si="13"/>
        <v>0</v>
      </c>
      <c r="AD19" s="396">
        <f t="shared" si="99"/>
        <v>0</v>
      </c>
      <c r="AE19" s="396">
        <f t="shared" si="100"/>
        <v>0</v>
      </c>
      <c r="AF19" s="389">
        <f t="shared" si="101"/>
        <v>153.6</v>
      </c>
      <c r="AG19" s="367">
        <f t="shared" si="102"/>
        <v>10750000</v>
      </c>
      <c r="AH19" s="367">
        <f t="shared" si="103"/>
        <v>1</v>
      </c>
      <c r="AI19" s="367">
        <f t="shared" si="104"/>
        <v>0</v>
      </c>
      <c r="AJ19" s="367">
        <f t="shared" si="105"/>
        <v>0</v>
      </c>
      <c r="AK19" s="372">
        <f t="shared" si="106"/>
        <v>0</v>
      </c>
      <c r="AL19" s="394">
        <f t="shared" si="22"/>
        <v>0</v>
      </c>
      <c r="AM19" s="395">
        <f t="shared" si="23"/>
        <v>0</v>
      </c>
      <c r="AN19" s="395">
        <f t="shared" si="24"/>
        <v>0</v>
      </c>
      <c r="AO19" s="394">
        <f t="shared" si="25"/>
        <v>1</v>
      </c>
      <c r="AP19" s="395">
        <f t="shared" si="26"/>
        <v>153.6</v>
      </c>
      <c r="AQ19" s="395">
        <f t="shared" si="27"/>
        <v>10750000</v>
      </c>
      <c r="AR19" s="394">
        <f t="shared" si="28"/>
        <v>0</v>
      </c>
      <c r="AS19" s="366">
        <f t="shared" si="29"/>
        <v>0</v>
      </c>
      <c r="AT19" s="366">
        <f t="shared" si="30"/>
        <v>0</v>
      </c>
      <c r="AU19" s="394">
        <f t="shared" si="31"/>
        <v>0</v>
      </c>
      <c r="AV19" s="395">
        <f t="shared" si="32"/>
        <v>0</v>
      </c>
      <c r="AW19" s="395">
        <f t="shared" si="33"/>
        <v>0</v>
      </c>
      <c r="AX19" s="394">
        <f t="shared" si="34"/>
        <v>1</v>
      </c>
      <c r="AY19" s="366">
        <f t="shared" si="35"/>
        <v>153.6</v>
      </c>
      <c r="AZ19" s="366">
        <f t="shared" si="36"/>
        <v>10750000</v>
      </c>
      <c r="BA19" s="394">
        <f t="shared" si="37"/>
        <v>0</v>
      </c>
      <c r="BB19" s="366">
        <f t="shared" si="38"/>
        <v>0</v>
      </c>
      <c r="BC19" s="366">
        <f t="shared" si="39"/>
        <v>0</v>
      </c>
      <c r="BD19" s="394">
        <f t="shared" si="40"/>
        <v>0</v>
      </c>
      <c r="BE19" s="366">
        <f t="shared" si="41"/>
        <v>0</v>
      </c>
      <c r="BF19" s="366">
        <f t="shared" si="42"/>
        <v>0</v>
      </c>
      <c r="BG19" s="394">
        <f t="shared" si="43"/>
        <v>1</v>
      </c>
      <c r="BH19" s="366">
        <f t="shared" si="44"/>
        <v>153.6</v>
      </c>
      <c r="BI19" s="366">
        <f t="shared" si="45"/>
        <v>10750000</v>
      </c>
      <c r="BJ19" s="394">
        <f t="shared" si="46"/>
        <v>0</v>
      </c>
      <c r="BK19" s="366">
        <f t="shared" si="47"/>
        <v>0</v>
      </c>
      <c r="BL19" s="366">
        <f t="shared" si="48"/>
        <v>0</v>
      </c>
      <c r="BM19" s="394">
        <f t="shared" si="49"/>
        <v>0</v>
      </c>
      <c r="BN19" s="366">
        <f t="shared" si="50"/>
        <v>0</v>
      </c>
      <c r="BO19" s="366">
        <f t="shared" si="51"/>
        <v>0</v>
      </c>
      <c r="BP19" s="394">
        <f t="shared" si="52"/>
        <v>0</v>
      </c>
      <c r="BQ19" s="366">
        <f t="shared" si="53"/>
        <v>0</v>
      </c>
      <c r="BR19" s="366">
        <f t="shared" si="54"/>
        <v>0</v>
      </c>
      <c r="BS19" s="394">
        <f t="shared" si="55"/>
        <v>0</v>
      </c>
      <c r="BT19" s="366">
        <f t="shared" si="56"/>
        <v>0</v>
      </c>
      <c r="BU19" s="366">
        <f t="shared" si="57"/>
        <v>0</v>
      </c>
      <c r="BV19" s="394">
        <f t="shared" si="58"/>
        <v>0</v>
      </c>
      <c r="BW19" s="366">
        <f t="shared" si="59"/>
        <v>0</v>
      </c>
      <c r="BX19" s="366">
        <f t="shared" si="60"/>
        <v>0</v>
      </c>
      <c r="BY19" s="394">
        <f t="shared" si="61"/>
        <v>0</v>
      </c>
      <c r="BZ19" s="366">
        <f t="shared" si="62"/>
        <v>0</v>
      </c>
      <c r="CA19" s="366">
        <f t="shared" si="63"/>
        <v>0</v>
      </c>
      <c r="CB19" s="394">
        <f t="shared" si="64"/>
        <v>0</v>
      </c>
      <c r="CC19" s="366">
        <f t="shared" si="65"/>
        <v>0</v>
      </c>
      <c r="CD19" s="366">
        <f t="shared" si="66"/>
        <v>0</v>
      </c>
      <c r="CE19" s="394">
        <f t="shared" si="67"/>
        <v>1</v>
      </c>
      <c r="CF19" s="366">
        <f t="shared" si="68"/>
        <v>153.6</v>
      </c>
      <c r="CG19" s="366">
        <f t="shared" si="69"/>
        <v>10750000</v>
      </c>
      <c r="CH19" s="394">
        <f t="shared" si="70"/>
        <v>0</v>
      </c>
      <c r="CI19" s="366">
        <f t="shared" si="71"/>
        <v>0</v>
      </c>
      <c r="CJ19" s="366">
        <f t="shared" si="72"/>
        <v>0</v>
      </c>
      <c r="CK19" s="394">
        <f t="shared" si="73"/>
        <v>0</v>
      </c>
      <c r="CL19" s="366">
        <f t="shared" si="74"/>
        <v>0</v>
      </c>
      <c r="CM19" s="366">
        <f t="shared" si="75"/>
        <v>0</v>
      </c>
      <c r="CN19" s="394">
        <f t="shared" si="76"/>
        <v>0</v>
      </c>
      <c r="CO19" s="366">
        <f t="shared" si="77"/>
        <v>0</v>
      </c>
      <c r="CP19" s="366">
        <f t="shared" si="78"/>
        <v>0</v>
      </c>
      <c r="CQ19" s="394">
        <f t="shared" si="79"/>
        <v>0</v>
      </c>
      <c r="CR19" s="366">
        <f t="shared" si="80"/>
        <v>0</v>
      </c>
      <c r="CS19" s="366">
        <f t="shared" si="81"/>
        <v>0</v>
      </c>
      <c r="CT19" s="394">
        <f t="shared" si="82"/>
        <v>0</v>
      </c>
      <c r="CU19" s="366">
        <f t="shared" si="83"/>
        <v>0</v>
      </c>
      <c r="CV19" s="366">
        <f t="shared" si="84"/>
        <v>0</v>
      </c>
    </row>
    <row r="20" spans="1:100" x14ac:dyDescent="0.3">
      <c r="A20" s="166"/>
      <c r="B20" s="152"/>
      <c r="C20" s="31"/>
      <c r="D20" s="260"/>
      <c r="E20" s="2"/>
      <c r="F20" s="2"/>
      <c r="G20" s="2"/>
      <c r="H20" s="2"/>
      <c r="I20" s="7"/>
      <c r="J20" s="6"/>
      <c r="K20" s="8"/>
      <c r="L20" s="2"/>
      <c r="M20" s="2"/>
      <c r="N20" s="284">
        <f>SUM(N4:N19)</f>
        <v>1698.7099999999998</v>
      </c>
      <c r="O20" s="285">
        <f>AVERAGE(O4:O19)</f>
        <v>57378.292200389777</v>
      </c>
      <c r="P20" s="347">
        <f>SUM(P4:P19)</f>
        <v>98500000</v>
      </c>
      <c r="Q20" s="394">
        <f t="shared" si="1"/>
        <v>0</v>
      </c>
      <c r="R20" s="395">
        <f t="shared" si="91"/>
        <v>0</v>
      </c>
      <c r="S20" s="395">
        <f t="shared" si="92"/>
        <v>0</v>
      </c>
      <c r="T20" s="394">
        <f t="shared" si="4"/>
        <v>0</v>
      </c>
      <c r="U20" s="395">
        <f t="shared" si="93"/>
        <v>0</v>
      </c>
      <c r="V20" s="395">
        <f t="shared" si="94"/>
        <v>0</v>
      </c>
      <c r="W20" s="394">
        <f t="shared" si="7"/>
        <v>0</v>
      </c>
      <c r="X20" s="396">
        <f t="shared" si="95"/>
        <v>0</v>
      </c>
      <c r="Y20" s="396">
        <f t="shared" si="96"/>
        <v>0</v>
      </c>
      <c r="Z20" s="394">
        <f t="shared" si="10"/>
        <v>0</v>
      </c>
      <c r="AA20" s="396">
        <f t="shared" si="97"/>
        <v>0</v>
      </c>
      <c r="AB20" s="396">
        <f t="shared" si="98"/>
        <v>0</v>
      </c>
      <c r="AC20" s="394">
        <f t="shared" si="13"/>
        <v>0</v>
      </c>
      <c r="AD20" s="396">
        <f t="shared" si="99"/>
        <v>0</v>
      </c>
      <c r="AE20" s="396">
        <f t="shared" si="100"/>
        <v>0</v>
      </c>
      <c r="AF20" s="389">
        <f t="shared" si="101"/>
        <v>0</v>
      </c>
      <c r="AG20" s="367">
        <f t="shared" si="102"/>
        <v>0</v>
      </c>
      <c r="AH20" s="367">
        <f t="shared" si="103"/>
        <v>0</v>
      </c>
      <c r="AI20" s="367">
        <f t="shared" si="104"/>
        <v>0</v>
      </c>
      <c r="AJ20" s="367">
        <f t="shared" si="105"/>
        <v>0</v>
      </c>
      <c r="AK20" s="372">
        <f t="shared" si="106"/>
        <v>0</v>
      </c>
      <c r="AL20" s="394">
        <f t="shared" si="22"/>
        <v>0</v>
      </c>
      <c r="AM20" s="395">
        <f t="shared" si="23"/>
        <v>0</v>
      </c>
      <c r="AN20" s="395">
        <f t="shared" si="24"/>
        <v>0</v>
      </c>
      <c r="AO20" s="394">
        <f t="shared" si="25"/>
        <v>0</v>
      </c>
      <c r="AP20" s="395">
        <f t="shared" si="26"/>
        <v>0</v>
      </c>
      <c r="AQ20" s="395">
        <f t="shared" si="27"/>
        <v>0</v>
      </c>
      <c r="AR20" s="394">
        <f t="shared" si="28"/>
        <v>0</v>
      </c>
      <c r="AS20" s="366">
        <f t="shared" si="29"/>
        <v>0</v>
      </c>
      <c r="AT20" s="366">
        <f t="shared" si="30"/>
        <v>0</v>
      </c>
      <c r="AU20" s="394">
        <f t="shared" si="31"/>
        <v>0</v>
      </c>
      <c r="AV20" s="395">
        <f t="shared" si="32"/>
        <v>0</v>
      </c>
      <c r="AW20" s="395">
        <f t="shared" si="33"/>
        <v>0</v>
      </c>
      <c r="AX20" s="394">
        <f t="shared" si="34"/>
        <v>0</v>
      </c>
      <c r="AY20" s="366">
        <f t="shared" si="35"/>
        <v>0</v>
      </c>
      <c r="AZ20" s="366">
        <f t="shared" si="36"/>
        <v>0</v>
      </c>
      <c r="BA20" s="394">
        <f t="shared" si="37"/>
        <v>0</v>
      </c>
      <c r="BB20" s="366">
        <f t="shared" si="38"/>
        <v>0</v>
      </c>
      <c r="BC20" s="366">
        <f t="shared" si="39"/>
        <v>0</v>
      </c>
      <c r="BD20" s="394">
        <f t="shared" si="40"/>
        <v>0</v>
      </c>
      <c r="BE20" s="366">
        <f t="shared" si="41"/>
        <v>0</v>
      </c>
      <c r="BF20" s="366">
        <f t="shared" si="42"/>
        <v>0</v>
      </c>
      <c r="BG20" s="394">
        <f t="shared" si="43"/>
        <v>0</v>
      </c>
      <c r="BH20" s="366">
        <f t="shared" si="44"/>
        <v>0</v>
      </c>
      <c r="BI20" s="366">
        <f t="shared" si="45"/>
        <v>0</v>
      </c>
      <c r="BJ20" s="394">
        <f t="shared" si="46"/>
        <v>0</v>
      </c>
      <c r="BK20" s="366">
        <f t="shared" si="47"/>
        <v>0</v>
      </c>
      <c r="BL20" s="366">
        <f t="shared" si="48"/>
        <v>0</v>
      </c>
      <c r="BM20" s="394">
        <f t="shared" si="49"/>
        <v>0</v>
      </c>
      <c r="BN20" s="366">
        <f t="shared" si="50"/>
        <v>0</v>
      </c>
      <c r="BO20" s="366">
        <f t="shared" si="51"/>
        <v>0</v>
      </c>
      <c r="BP20" s="394">
        <f t="shared" si="52"/>
        <v>0</v>
      </c>
      <c r="BQ20" s="366">
        <f t="shared" si="53"/>
        <v>0</v>
      </c>
      <c r="BR20" s="366">
        <f t="shared" si="54"/>
        <v>0</v>
      </c>
      <c r="BS20" s="394">
        <f t="shared" si="55"/>
        <v>0</v>
      </c>
      <c r="BT20" s="366">
        <f t="shared" si="56"/>
        <v>0</v>
      </c>
      <c r="BU20" s="366">
        <f t="shared" si="57"/>
        <v>0</v>
      </c>
      <c r="BV20" s="394">
        <f t="shared" si="58"/>
        <v>0</v>
      </c>
      <c r="BW20" s="366">
        <f t="shared" si="59"/>
        <v>0</v>
      </c>
      <c r="BX20" s="366">
        <f t="shared" si="60"/>
        <v>0</v>
      </c>
      <c r="BY20" s="394">
        <f t="shared" si="61"/>
        <v>0</v>
      </c>
      <c r="BZ20" s="366">
        <f t="shared" si="62"/>
        <v>0</v>
      </c>
      <c r="CA20" s="366">
        <f t="shared" si="63"/>
        <v>0</v>
      </c>
      <c r="CB20" s="394">
        <f t="shared" si="64"/>
        <v>0</v>
      </c>
      <c r="CC20" s="366">
        <f t="shared" si="65"/>
        <v>0</v>
      </c>
      <c r="CD20" s="366">
        <f t="shared" si="66"/>
        <v>0</v>
      </c>
      <c r="CE20" s="394">
        <f t="shared" si="67"/>
        <v>0</v>
      </c>
      <c r="CF20" s="366">
        <f t="shared" si="68"/>
        <v>0</v>
      </c>
      <c r="CG20" s="366">
        <f t="shared" si="69"/>
        <v>0</v>
      </c>
      <c r="CH20" s="394">
        <f t="shared" si="70"/>
        <v>0</v>
      </c>
      <c r="CI20" s="366">
        <f t="shared" si="71"/>
        <v>0</v>
      </c>
      <c r="CJ20" s="366">
        <f t="shared" si="72"/>
        <v>0</v>
      </c>
      <c r="CK20" s="394">
        <f t="shared" si="73"/>
        <v>0</v>
      </c>
      <c r="CL20" s="366">
        <f t="shared" si="74"/>
        <v>0</v>
      </c>
      <c r="CM20" s="366">
        <f t="shared" si="75"/>
        <v>0</v>
      </c>
      <c r="CN20" s="394">
        <f t="shared" si="76"/>
        <v>0</v>
      </c>
      <c r="CO20" s="366">
        <f t="shared" si="77"/>
        <v>0</v>
      </c>
      <c r="CP20" s="366">
        <f t="shared" si="78"/>
        <v>0</v>
      </c>
      <c r="CQ20" s="394">
        <f t="shared" si="79"/>
        <v>0</v>
      </c>
      <c r="CR20" s="366">
        <f t="shared" si="80"/>
        <v>0</v>
      </c>
      <c r="CS20" s="366">
        <f t="shared" si="81"/>
        <v>0</v>
      </c>
      <c r="CT20" s="394">
        <f t="shared" si="82"/>
        <v>0</v>
      </c>
      <c r="CU20" s="366">
        <f t="shared" si="83"/>
        <v>0</v>
      </c>
      <c r="CV20" s="366">
        <f t="shared" si="84"/>
        <v>0</v>
      </c>
    </row>
    <row r="21" spans="1:100" x14ac:dyDescent="0.3">
      <c r="A21" s="58" t="s">
        <v>22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394">
        <f t="shared" si="1"/>
        <v>0</v>
      </c>
      <c r="R21" s="395">
        <f t="shared" si="91"/>
        <v>0</v>
      </c>
      <c r="S21" s="395">
        <f t="shared" si="92"/>
        <v>0</v>
      </c>
      <c r="T21" s="394">
        <f t="shared" si="4"/>
        <v>0</v>
      </c>
      <c r="U21" s="395">
        <f t="shared" si="93"/>
        <v>0</v>
      </c>
      <c r="V21" s="395">
        <f t="shared" si="94"/>
        <v>0</v>
      </c>
      <c r="W21" s="394">
        <f t="shared" si="7"/>
        <v>0</v>
      </c>
      <c r="X21" s="396">
        <f t="shared" si="95"/>
        <v>0</v>
      </c>
      <c r="Y21" s="396">
        <f t="shared" si="96"/>
        <v>0</v>
      </c>
      <c r="Z21" s="394">
        <f t="shared" si="10"/>
        <v>0</v>
      </c>
      <c r="AA21" s="396">
        <f t="shared" si="97"/>
        <v>0</v>
      </c>
      <c r="AB21" s="396">
        <f t="shared" si="98"/>
        <v>0</v>
      </c>
      <c r="AC21" s="394">
        <f t="shared" si="13"/>
        <v>0</v>
      </c>
      <c r="AD21" s="396">
        <f t="shared" si="99"/>
        <v>0</v>
      </c>
      <c r="AE21" s="396">
        <f t="shared" si="100"/>
        <v>0</v>
      </c>
      <c r="AF21" s="389">
        <f t="shared" si="101"/>
        <v>0</v>
      </c>
      <c r="AG21" s="367">
        <f t="shared" si="102"/>
        <v>0</v>
      </c>
      <c r="AH21" s="367">
        <f t="shared" si="103"/>
        <v>0</v>
      </c>
      <c r="AI21" s="367">
        <f t="shared" si="104"/>
        <v>0</v>
      </c>
      <c r="AJ21" s="367">
        <f t="shared" si="105"/>
        <v>0</v>
      </c>
      <c r="AK21" s="372">
        <f t="shared" si="106"/>
        <v>0</v>
      </c>
      <c r="AL21" s="394">
        <f t="shared" si="22"/>
        <v>0</v>
      </c>
      <c r="AM21" s="395">
        <f t="shared" si="23"/>
        <v>0</v>
      </c>
      <c r="AN21" s="395">
        <f t="shared" si="24"/>
        <v>0</v>
      </c>
      <c r="AO21" s="394">
        <f t="shared" si="25"/>
        <v>0</v>
      </c>
      <c r="AP21" s="395">
        <f t="shared" si="26"/>
        <v>0</v>
      </c>
      <c r="AQ21" s="395">
        <f t="shared" si="27"/>
        <v>0</v>
      </c>
      <c r="AR21" s="394">
        <f t="shared" si="28"/>
        <v>0</v>
      </c>
      <c r="AS21" s="366">
        <f t="shared" si="29"/>
        <v>0</v>
      </c>
      <c r="AT21" s="366">
        <f t="shared" si="30"/>
        <v>0</v>
      </c>
      <c r="AU21" s="394">
        <f t="shared" si="31"/>
        <v>0</v>
      </c>
      <c r="AV21" s="395">
        <f t="shared" si="32"/>
        <v>0</v>
      </c>
      <c r="AW21" s="395">
        <f t="shared" si="33"/>
        <v>0</v>
      </c>
      <c r="AX21" s="394">
        <f t="shared" si="34"/>
        <v>0</v>
      </c>
      <c r="AY21" s="366">
        <f t="shared" si="35"/>
        <v>0</v>
      </c>
      <c r="AZ21" s="366">
        <f t="shared" si="36"/>
        <v>0</v>
      </c>
      <c r="BA21" s="394">
        <f t="shared" si="37"/>
        <v>0</v>
      </c>
      <c r="BB21" s="366">
        <f t="shared" si="38"/>
        <v>0</v>
      </c>
      <c r="BC21" s="366">
        <f t="shared" si="39"/>
        <v>0</v>
      </c>
      <c r="BD21" s="394">
        <f t="shared" si="40"/>
        <v>0</v>
      </c>
      <c r="BE21" s="366">
        <f t="shared" si="41"/>
        <v>0</v>
      </c>
      <c r="BF21" s="366">
        <f t="shared" si="42"/>
        <v>0</v>
      </c>
      <c r="BG21" s="394">
        <f t="shared" si="43"/>
        <v>0</v>
      </c>
      <c r="BH21" s="366">
        <f t="shared" si="44"/>
        <v>0</v>
      </c>
      <c r="BI21" s="366">
        <f t="shared" si="45"/>
        <v>0</v>
      </c>
      <c r="BJ21" s="394">
        <f t="shared" si="46"/>
        <v>0</v>
      </c>
      <c r="BK21" s="366">
        <f t="shared" si="47"/>
        <v>0</v>
      </c>
      <c r="BL21" s="366">
        <f t="shared" si="48"/>
        <v>0</v>
      </c>
      <c r="BM21" s="394">
        <f t="shared" si="49"/>
        <v>0</v>
      </c>
      <c r="BN21" s="366">
        <f t="shared" si="50"/>
        <v>0</v>
      </c>
      <c r="BO21" s="366">
        <f t="shared" si="51"/>
        <v>0</v>
      </c>
      <c r="BP21" s="394">
        <f t="shared" si="52"/>
        <v>0</v>
      </c>
      <c r="BQ21" s="366">
        <f t="shared" si="53"/>
        <v>0</v>
      </c>
      <c r="BR21" s="366">
        <f t="shared" si="54"/>
        <v>0</v>
      </c>
      <c r="BS21" s="394">
        <f t="shared" si="55"/>
        <v>0</v>
      </c>
      <c r="BT21" s="366">
        <f t="shared" si="56"/>
        <v>0</v>
      </c>
      <c r="BU21" s="366">
        <f t="shared" si="57"/>
        <v>0</v>
      </c>
      <c r="BV21" s="394">
        <f t="shared" si="58"/>
        <v>0</v>
      </c>
      <c r="BW21" s="366">
        <f t="shared" si="59"/>
        <v>0</v>
      </c>
      <c r="BX21" s="366">
        <f t="shared" si="60"/>
        <v>0</v>
      </c>
      <c r="BY21" s="394">
        <f t="shared" si="61"/>
        <v>0</v>
      </c>
      <c r="BZ21" s="366">
        <f t="shared" si="62"/>
        <v>0</v>
      </c>
      <c r="CA21" s="366">
        <f t="shared" si="63"/>
        <v>0</v>
      </c>
      <c r="CB21" s="394">
        <f t="shared" si="64"/>
        <v>0</v>
      </c>
      <c r="CC21" s="366">
        <f t="shared" si="65"/>
        <v>0</v>
      </c>
      <c r="CD21" s="366">
        <f t="shared" si="66"/>
        <v>0</v>
      </c>
      <c r="CE21" s="394">
        <f t="shared" si="67"/>
        <v>0</v>
      </c>
      <c r="CF21" s="366">
        <f t="shared" si="68"/>
        <v>0</v>
      </c>
      <c r="CG21" s="366">
        <f t="shared" si="69"/>
        <v>0</v>
      </c>
      <c r="CH21" s="394">
        <f t="shared" si="70"/>
        <v>0</v>
      </c>
      <c r="CI21" s="366">
        <f t="shared" si="71"/>
        <v>0</v>
      </c>
      <c r="CJ21" s="366">
        <f t="shared" si="72"/>
        <v>0</v>
      </c>
      <c r="CK21" s="394">
        <f t="shared" si="73"/>
        <v>0</v>
      </c>
      <c r="CL21" s="366">
        <f t="shared" si="74"/>
        <v>0</v>
      </c>
      <c r="CM21" s="366">
        <f t="shared" si="75"/>
        <v>0</v>
      </c>
      <c r="CN21" s="394">
        <f t="shared" si="76"/>
        <v>0</v>
      </c>
      <c r="CO21" s="366">
        <f t="shared" si="77"/>
        <v>0</v>
      </c>
      <c r="CP21" s="366">
        <f t="shared" si="78"/>
        <v>0</v>
      </c>
      <c r="CQ21" s="394">
        <f t="shared" si="79"/>
        <v>0</v>
      </c>
      <c r="CR21" s="366">
        <f t="shared" si="80"/>
        <v>0</v>
      </c>
      <c r="CS21" s="366">
        <f t="shared" si="81"/>
        <v>0</v>
      </c>
      <c r="CT21" s="394">
        <f t="shared" si="82"/>
        <v>0</v>
      </c>
      <c r="CU21" s="366">
        <f t="shared" si="83"/>
        <v>0</v>
      </c>
      <c r="CV21" s="366">
        <f t="shared" si="84"/>
        <v>0</v>
      </c>
    </row>
    <row r="22" spans="1:100" x14ac:dyDescent="0.3">
      <c r="A22" s="165">
        <v>1</v>
      </c>
      <c r="B22" s="142" t="s">
        <v>22</v>
      </c>
      <c r="C22" s="143" t="s">
        <v>96</v>
      </c>
      <c r="D22" s="142" t="s">
        <v>97</v>
      </c>
      <c r="E22" s="144" t="s">
        <v>102</v>
      </c>
      <c r="F22" s="144" t="s">
        <v>404</v>
      </c>
      <c r="G22" s="144" t="s">
        <v>18</v>
      </c>
      <c r="H22" s="149" t="s">
        <v>345</v>
      </c>
      <c r="I22" s="145">
        <v>2021</v>
      </c>
      <c r="J22" s="146" t="s">
        <v>84</v>
      </c>
      <c r="K22" s="144">
        <v>1001</v>
      </c>
      <c r="L22" s="2" t="s">
        <v>375</v>
      </c>
      <c r="M22" s="2" t="s">
        <v>392</v>
      </c>
      <c r="N22" s="148">
        <v>78.42</v>
      </c>
      <c r="O22" s="149">
        <f>P22/N22</f>
        <v>61427.569497577148</v>
      </c>
      <c r="P22" s="348">
        <v>4817150</v>
      </c>
      <c r="Q22" s="394">
        <f t="shared" si="1"/>
        <v>0</v>
      </c>
      <c r="R22" s="395">
        <f t="shared" si="91"/>
        <v>0</v>
      </c>
      <c r="S22" s="395">
        <f t="shared" si="92"/>
        <v>0</v>
      </c>
      <c r="T22" s="394">
        <f t="shared" si="4"/>
        <v>1</v>
      </c>
      <c r="U22" s="395">
        <f t="shared" si="93"/>
        <v>78.42</v>
      </c>
      <c r="V22" s="395">
        <f t="shared" si="94"/>
        <v>4817150</v>
      </c>
      <c r="W22" s="394">
        <f t="shared" si="7"/>
        <v>0</v>
      </c>
      <c r="X22" s="396">
        <f t="shared" si="95"/>
        <v>0</v>
      </c>
      <c r="Y22" s="396">
        <f t="shared" si="96"/>
        <v>0</v>
      </c>
      <c r="Z22" s="394">
        <f t="shared" si="10"/>
        <v>0</v>
      </c>
      <c r="AA22" s="396">
        <f t="shared" si="97"/>
        <v>0</v>
      </c>
      <c r="AB22" s="396">
        <f t="shared" si="98"/>
        <v>0</v>
      </c>
      <c r="AC22" s="394">
        <f t="shared" si="13"/>
        <v>0</v>
      </c>
      <c r="AD22" s="396">
        <f t="shared" si="99"/>
        <v>0</v>
      </c>
      <c r="AE22" s="396">
        <f t="shared" si="100"/>
        <v>0</v>
      </c>
      <c r="AF22" s="389">
        <f t="shared" si="101"/>
        <v>78.42</v>
      </c>
      <c r="AG22" s="367">
        <f t="shared" si="102"/>
        <v>4817150</v>
      </c>
      <c r="AH22" s="367">
        <f t="shared" si="103"/>
        <v>1</v>
      </c>
      <c r="AI22" s="367">
        <f t="shared" si="104"/>
        <v>0</v>
      </c>
      <c r="AJ22" s="367">
        <f t="shared" si="105"/>
        <v>0</v>
      </c>
      <c r="AK22" s="372">
        <f t="shared" si="106"/>
        <v>0</v>
      </c>
      <c r="AL22" s="394">
        <f t="shared" si="22"/>
        <v>0</v>
      </c>
      <c r="AM22" s="395">
        <f t="shared" si="23"/>
        <v>0</v>
      </c>
      <c r="AN22" s="395">
        <f t="shared" si="24"/>
        <v>0</v>
      </c>
      <c r="AO22" s="394">
        <f t="shared" si="25"/>
        <v>1</v>
      </c>
      <c r="AP22" s="395">
        <f t="shared" si="26"/>
        <v>78.42</v>
      </c>
      <c r="AQ22" s="395">
        <f t="shared" si="27"/>
        <v>4817150</v>
      </c>
      <c r="AR22" s="394">
        <f t="shared" si="28"/>
        <v>0</v>
      </c>
      <c r="AS22" s="366">
        <f t="shared" si="29"/>
        <v>0</v>
      </c>
      <c r="AT22" s="366">
        <f t="shared" si="30"/>
        <v>0</v>
      </c>
      <c r="AU22" s="394">
        <f t="shared" si="31"/>
        <v>0</v>
      </c>
      <c r="AV22" s="395">
        <f t="shared" si="32"/>
        <v>0</v>
      </c>
      <c r="AW22" s="395">
        <f t="shared" si="33"/>
        <v>0</v>
      </c>
      <c r="AX22" s="394">
        <f t="shared" si="34"/>
        <v>1</v>
      </c>
      <c r="AY22" s="366">
        <f t="shared" si="35"/>
        <v>78.42</v>
      </c>
      <c r="AZ22" s="366">
        <f t="shared" si="36"/>
        <v>4817150</v>
      </c>
      <c r="BA22" s="394">
        <f t="shared" si="37"/>
        <v>0</v>
      </c>
      <c r="BB22" s="366">
        <f t="shared" si="38"/>
        <v>0</v>
      </c>
      <c r="BC22" s="366">
        <f t="shared" si="39"/>
        <v>0</v>
      </c>
      <c r="BD22" s="394">
        <f t="shared" si="40"/>
        <v>0</v>
      </c>
      <c r="BE22" s="366">
        <f t="shared" si="41"/>
        <v>0</v>
      </c>
      <c r="BF22" s="366">
        <f t="shared" si="42"/>
        <v>0</v>
      </c>
      <c r="BG22" s="394">
        <f t="shared" si="43"/>
        <v>1</v>
      </c>
      <c r="BH22" s="366">
        <f t="shared" si="44"/>
        <v>78.42</v>
      </c>
      <c r="BI22" s="366">
        <f t="shared" si="45"/>
        <v>4817150</v>
      </c>
      <c r="BJ22" s="394">
        <f t="shared" si="46"/>
        <v>0</v>
      </c>
      <c r="BK22" s="366">
        <f t="shared" si="47"/>
        <v>0</v>
      </c>
      <c r="BL22" s="366">
        <f t="shared" si="48"/>
        <v>0</v>
      </c>
      <c r="BM22" s="394">
        <f t="shared" si="49"/>
        <v>0</v>
      </c>
      <c r="BN22" s="366">
        <f t="shared" si="50"/>
        <v>0</v>
      </c>
      <c r="BO22" s="366">
        <f t="shared" si="51"/>
        <v>0</v>
      </c>
      <c r="BP22" s="394">
        <f t="shared" si="52"/>
        <v>0</v>
      </c>
      <c r="BQ22" s="366">
        <f t="shared" si="53"/>
        <v>0</v>
      </c>
      <c r="BR22" s="366">
        <f t="shared" si="54"/>
        <v>0</v>
      </c>
      <c r="BS22" s="394">
        <f t="shared" si="55"/>
        <v>0</v>
      </c>
      <c r="BT22" s="366">
        <f t="shared" si="56"/>
        <v>0</v>
      </c>
      <c r="BU22" s="366">
        <f t="shared" si="57"/>
        <v>0</v>
      </c>
      <c r="BV22" s="394">
        <f t="shared" si="58"/>
        <v>0</v>
      </c>
      <c r="BW22" s="366">
        <f t="shared" si="59"/>
        <v>0</v>
      </c>
      <c r="BX22" s="366">
        <f t="shared" si="60"/>
        <v>0</v>
      </c>
      <c r="BY22" s="394">
        <f t="shared" si="61"/>
        <v>0</v>
      </c>
      <c r="BZ22" s="366">
        <f t="shared" si="62"/>
        <v>0</v>
      </c>
      <c r="CA22" s="366">
        <f t="shared" si="63"/>
        <v>0</v>
      </c>
      <c r="CB22" s="394">
        <f t="shared" si="64"/>
        <v>0</v>
      </c>
      <c r="CC22" s="366">
        <f t="shared" si="65"/>
        <v>0</v>
      </c>
      <c r="CD22" s="366">
        <f t="shared" si="66"/>
        <v>0</v>
      </c>
      <c r="CE22" s="394">
        <f t="shared" si="67"/>
        <v>0</v>
      </c>
      <c r="CF22" s="366">
        <f t="shared" si="68"/>
        <v>0</v>
      </c>
      <c r="CG22" s="366">
        <f t="shared" si="69"/>
        <v>0</v>
      </c>
      <c r="CH22" s="394">
        <f t="shared" si="70"/>
        <v>0</v>
      </c>
      <c r="CI22" s="366">
        <f t="shared" si="71"/>
        <v>0</v>
      </c>
      <c r="CJ22" s="366">
        <f t="shared" si="72"/>
        <v>0</v>
      </c>
      <c r="CK22" s="394">
        <f t="shared" si="73"/>
        <v>0</v>
      </c>
      <c r="CL22" s="366">
        <f t="shared" si="74"/>
        <v>0</v>
      </c>
      <c r="CM22" s="366">
        <f t="shared" si="75"/>
        <v>0</v>
      </c>
      <c r="CN22" s="394">
        <f t="shared" si="76"/>
        <v>1</v>
      </c>
      <c r="CO22" s="366">
        <f t="shared" si="77"/>
        <v>78.42</v>
      </c>
      <c r="CP22" s="366">
        <f t="shared" si="78"/>
        <v>4817150</v>
      </c>
      <c r="CQ22" s="394">
        <f t="shared" si="79"/>
        <v>0</v>
      </c>
      <c r="CR22" s="366">
        <f t="shared" si="80"/>
        <v>0</v>
      </c>
      <c r="CS22" s="366">
        <f t="shared" si="81"/>
        <v>0</v>
      </c>
      <c r="CT22" s="394">
        <f t="shared" si="82"/>
        <v>0</v>
      </c>
      <c r="CU22" s="366">
        <f t="shared" si="83"/>
        <v>0</v>
      </c>
      <c r="CV22" s="366">
        <f t="shared" si="84"/>
        <v>0</v>
      </c>
    </row>
    <row r="23" spans="1:100" x14ac:dyDescent="0.3">
      <c r="A23" s="166">
        <v>2</v>
      </c>
      <c r="B23" s="23" t="s">
        <v>22</v>
      </c>
      <c r="C23" s="24" t="s">
        <v>96</v>
      </c>
      <c r="D23" s="23" t="s">
        <v>97</v>
      </c>
      <c r="E23" s="25" t="s">
        <v>102</v>
      </c>
      <c r="F23" s="144" t="s">
        <v>404</v>
      </c>
      <c r="G23" s="25" t="s">
        <v>18</v>
      </c>
      <c r="H23" s="149" t="s">
        <v>345</v>
      </c>
      <c r="I23" s="145">
        <v>2021</v>
      </c>
      <c r="J23" s="22" t="s">
        <v>84</v>
      </c>
      <c r="K23" s="25">
        <v>1002</v>
      </c>
      <c r="L23" s="2" t="s">
        <v>375</v>
      </c>
      <c r="M23" s="2" t="s">
        <v>392</v>
      </c>
      <c r="N23" s="28">
        <v>123.36</v>
      </c>
      <c r="O23" s="149">
        <f>P23/N23</f>
        <v>65094.844357976654</v>
      </c>
      <c r="P23" s="349">
        <v>8030100</v>
      </c>
      <c r="Q23" s="394">
        <f t="shared" si="1"/>
        <v>0</v>
      </c>
      <c r="R23" s="395">
        <f t="shared" si="91"/>
        <v>0</v>
      </c>
      <c r="S23" s="395">
        <f t="shared" si="92"/>
        <v>0</v>
      </c>
      <c r="T23" s="394">
        <f t="shared" si="4"/>
        <v>1</v>
      </c>
      <c r="U23" s="395">
        <f t="shared" si="93"/>
        <v>123.36</v>
      </c>
      <c r="V23" s="395">
        <f t="shared" si="94"/>
        <v>8030100</v>
      </c>
      <c r="W23" s="394">
        <f t="shared" si="7"/>
        <v>0</v>
      </c>
      <c r="X23" s="396">
        <f t="shared" si="95"/>
        <v>0</v>
      </c>
      <c r="Y23" s="396">
        <f t="shared" si="96"/>
        <v>0</v>
      </c>
      <c r="Z23" s="394">
        <f t="shared" si="10"/>
        <v>0</v>
      </c>
      <c r="AA23" s="396">
        <f t="shared" si="97"/>
        <v>0</v>
      </c>
      <c r="AB23" s="396">
        <f t="shared" si="98"/>
        <v>0</v>
      </c>
      <c r="AC23" s="394">
        <f t="shared" si="13"/>
        <v>0</v>
      </c>
      <c r="AD23" s="396">
        <f t="shared" si="99"/>
        <v>0</v>
      </c>
      <c r="AE23" s="396">
        <f t="shared" si="100"/>
        <v>0</v>
      </c>
      <c r="AF23" s="389">
        <f t="shared" si="101"/>
        <v>123.36</v>
      </c>
      <c r="AG23" s="367">
        <f t="shared" si="102"/>
        <v>8030100</v>
      </c>
      <c r="AH23" s="367">
        <f t="shared" si="103"/>
        <v>1</v>
      </c>
      <c r="AI23" s="367">
        <f t="shared" si="104"/>
        <v>0</v>
      </c>
      <c r="AJ23" s="367">
        <f t="shared" si="105"/>
        <v>0</v>
      </c>
      <c r="AK23" s="372">
        <f t="shared" si="106"/>
        <v>0</v>
      </c>
      <c r="AL23" s="394">
        <f t="shared" si="22"/>
        <v>0</v>
      </c>
      <c r="AM23" s="395">
        <f t="shared" si="23"/>
        <v>0</v>
      </c>
      <c r="AN23" s="395">
        <f t="shared" si="24"/>
        <v>0</v>
      </c>
      <c r="AO23" s="394">
        <f t="shared" si="25"/>
        <v>1</v>
      </c>
      <c r="AP23" s="395">
        <f t="shared" si="26"/>
        <v>123.36</v>
      </c>
      <c r="AQ23" s="395">
        <f t="shared" si="27"/>
        <v>8030100</v>
      </c>
      <c r="AR23" s="394">
        <f t="shared" si="28"/>
        <v>0</v>
      </c>
      <c r="AS23" s="366">
        <f t="shared" si="29"/>
        <v>0</v>
      </c>
      <c r="AT23" s="366">
        <f t="shared" si="30"/>
        <v>0</v>
      </c>
      <c r="AU23" s="394">
        <f t="shared" si="31"/>
        <v>0</v>
      </c>
      <c r="AV23" s="395">
        <f t="shared" si="32"/>
        <v>0</v>
      </c>
      <c r="AW23" s="395">
        <f t="shared" si="33"/>
        <v>0</v>
      </c>
      <c r="AX23" s="394">
        <f t="shared" si="34"/>
        <v>1</v>
      </c>
      <c r="AY23" s="366">
        <f t="shared" si="35"/>
        <v>123.36</v>
      </c>
      <c r="AZ23" s="366">
        <f t="shared" si="36"/>
        <v>8030100</v>
      </c>
      <c r="BA23" s="394">
        <f t="shared" si="37"/>
        <v>0</v>
      </c>
      <c r="BB23" s="366">
        <f t="shared" si="38"/>
        <v>0</v>
      </c>
      <c r="BC23" s="366">
        <f t="shared" si="39"/>
        <v>0</v>
      </c>
      <c r="BD23" s="394">
        <f t="shared" si="40"/>
        <v>0</v>
      </c>
      <c r="BE23" s="366">
        <f t="shared" si="41"/>
        <v>0</v>
      </c>
      <c r="BF23" s="366">
        <f t="shared" si="42"/>
        <v>0</v>
      </c>
      <c r="BG23" s="394">
        <f t="shared" si="43"/>
        <v>1</v>
      </c>
      <c r="BH23" s="366">
        <f t="shared" si="44"/>
        <v>123.36</v>
      </c>
      <c r="BI23" s="366">
        <f t="shared" si="45"/>
        <v>8030100</v>
      </c>
      <c r="BJ23" s="394">
        <f t="shared" si="46"/>
        <v>0</v>
      </c>
      <c r="BK23" s="366">
        <f t="shared" si="47"/>
        <v>0</v>
      </c>
      <c r="BL23" s="366">
        <f t="shared" si="48"/>
        <v>0</v>
      </c>
      <c r="BM23" s="394">
        <f t="shared" si="49"/>
        <v>0</v>
      </c>
      <c r="BN23" s="366">
        <f t="shared" si="50"/>
        <v>0</v>
      </c>
      <c r="BO23" s="366">
        <f t="shared" si="51"/>
        <v>0</v>
      </c>
      <c r="BP23" s="394">
        <f t="shared" si="52"/>
        <v>0</v>
      </c>
      <c r="BQ23" s="366">
        <f t="shared" si="53"/>
        <v>0</v>
      </c>
      <c r="BR23" s="366">
        <f t="shared" si="54"/>
        <v>0</v>
      </c>
      <c r="BS23" s="394">
        <f t="shared" si="55"/>
        <v>0</v>
      </c>
      <c r="BT23" s="366">
        <f t="shared" si="56"/>
        <v>0</v>
      </c>
      <c r="BU23" s="366">
        <f t="shared" si="57"/>
        <v>0</v>
      </c>
      <c r="BV23" s="394">
        <f t="shared" si="58"/>
        <v>0</v>
      </c>
      <c r="BW23" s="366">
        <f t="shared" si="59"/>
        <v>0</v>
      </c>
      <c r="BX23" s="366">
        <f t="shared" si="60"/>
        <v>0</v>
      </c>
      <c r="BY23" s="394">
        <f t="shared" si="61"/>
        <v>0</v>
      </c>
      <c r="BZ23" s="366">
        <f t="shared" si="62"/>
        <v>0</v>
      </c>
      <c r="CA23" s="366">
        <f t="shared" si="63"/>
        <v>0</v>
      </c>
      <c r="CB23" s="394">
        <f t="shared" si="64"/>
        <v>0</v>
      </c>
      <c r="CC23" s="366">
        <f t="shared" si="65"/>
        <v>0</v>
      </c>
      <c r="CD23" s="366">
        <f t="shared" si="66"/>
        <v>0</v>
      </c>
      <c r="CE23" s="394">
        <f t="shared" si="67"/>
        <v>0</v>
      </c>
      <c r="CF23" s="366">
        <f t="shared" si="68"/>
        <v>0</v>
      </c>
      <c r="CG23" s="366">
        <f t="shared" si="69"/>
        <v>0</v>
      </c>
      <c r="CH23" s="394">
        <f t="shared" si="70"/>
        <v>0</v>
      </c>
      <c r="CI23" s="366">
        <f t="shared" si="71"/>
        <v>0</v>
      </c>
      <c r="CJ23" s="366">
        <f t="shared" si="72"/>
        <v>0</v>
      </c>
      <c r="CK23" s="394">
        <f t="shared" si="73"/>
        <v>0</v>
      </c>
      <c r="CL23" s="366">
        <f t="shared" si="74"/>
        <v>0</v>
      </c>
      <c r="CM23" s="366">
        <f t="shared" si="75"/>
        <v>0</v>
      </c>
      <c r="CN23" s="394">
        <f t="shared" si="76"/>
        <v>1</v>
      </c>
      <c r="CO23" s="366">
        <f t="shared" si="77"/>
        <v>123.36</v>
      </c>
      <c r="CP23" s="366">
        <f t="shared" si="78"/>
        <v>8030100</v>
      </c>
      <c r="CQ23" s="394">
        <f t="shared" si="79"/>
        <v>0</v>
      </c>
      <c r="CR23" s="366">
        <f t="shared" si="80"/>
        <v>0</v>
      </c>
      <c r="CS23" s="366">
        <f t="shared" si="81"/>
        <v>0</v>
      </c>
      <c r="CT23" s="394">
        <f t="shared" si="82"/>
        <v>0</v>
      </c>
      <c r="CU23" s="366">
        <f t="shared" si="83"/>
        <v>0</v>
      </c>
      <c r="CV23" s="366">
        <f t="shared" si="84"/>
        <v>0</v>
      </c>
    </row>
    <row r="24" spans="1:100" x14ac:dyDescent="0.3">
      <c r="A24" s="166">
        <v>3</v>
      </c>
      <c r="B24" s="23" t="s">
        <v>22</v>
      </c>
      <c r="C24" s="24" t="s">
        <v>96</v>
      </c>
      <c r="D24" s="23" t="s">
        <v>97</v>
      </c>
      <c r="E24" s="25" t="s">
        <v>102</v>
      </c>
      <c r="F24" s="144" t="s">
        <v>404</v>
      </c>
      <c r="G24" s="25" t="s">
        <v>18</v>
      </c>
      <c r="H24" s="149" t="s">
        <v>345</v>
      </c>
      <c r="I24" s="145">
        <v>2021</v>
      </c>
      <c r="J24" s="22" t="s">
        <v>84</v>
      </c>
      <c r="K24" s="25">
        <v>1003</v>
      </c>
      <c r="L24" s="2" t="s">
        <v>375</v>
      </c>
      <c r="M24" s="2" t="s">
        <v>392</v>
      </c>
      <c r="N24" s="28">
        <v>108.92</v>
      </c>
      <c r="O24" s="149">
        <f>P24/N24</f>
        <v>64964.193903782594</v>
      </c>
      <c r="P24" s="349">
        <v>7075900</v>
      </c>
      <c r="Q24" s="394">
        <f t="shared" si="1"/>
        <v>0</v>
      </c>
      <c r="R24" s="395">
        <f t="shared" si="91"/>
        <v>0</v>
      </c>
      <c r="S24" s="395">
        <f t="shared" si="92"/>
        <v>0</v>
      </c>
      <c r="T24" s="394">
        <f t="shared" si="4"/>
        <v>1</v>
      </c>
      <c r="U24" s="395">
        <f t="shared" si="93"/>
        <v>108.92</v>
      </c>
      <c r="V24" s="395">
        <f t="shared" si="94"/>
        <v>7075900</v>
      </c>
      <c r="W24" s="394">
        <f t="shared" si="7"/>
        <v>0</v>
      </c>
      <c r="X24" s="396">
        <f t="shared" si="95"/>
        <v>0</v>
      </c>
      <c r="Y24" s="396">
        <f t="shared" si="96"/>
        <v>0</v>
      </c>
      <c r="Z24" s="394">
        <f t="shared" si="10"/>
        <v>0</v>
      </c>
      <c r="AA24" s="396">
        <f t="shared" si="97"/>
        <v>0</v>
      </c>
      <c r="AB24" s="396">
        <f t="shared" si="98"/>
        <v>0</v>
      </c>
      <c r="AC24" s="394">
        <f t="shared" si="13"/>
        <v>0</v>
      </c>
      <c r="AD24" s="396">
        <f t="shared" si="99"/>
        <v>0</v>
      </c>
      <c r="AE24" s="396">
        <f t="shared" si="100"/>
        <v>0</v>
      </c>
      <c r="AF24" s="389">
        <f t="shared" si="101"/>
        <v>108.92</v>
      </c>
      <c r="AG24" s="367">
        <f t="shared" si="102"/>
        <v>7075900</v>
      </c>
      <c r="AH24" s="367">
        <f t="shared" si="103"/>
        <v>1</v>
      </c>
      <c r="AI24" s="367">
        <f t="shared" si="104"/>
        <v>0</v>
      </c>
      <c r="AJ24" s="367">
        <f t="shared" si="105"/>
        <v>0</v>
      </c>
      <c r="AK24" s="372">
        <f t="shared" si="106"/>
        <v>0</v>
      </c>
      <c r="AL24" s="394">
        <f t="shared" si="22"/>
        <v>0</v>
      </c>
      <c r="AM24" s="395">
        <f t="shared" si="23"/>
        <v>0</v>
      </c>
      <c r="AN24" s="395">
        <f t="shared" si="24"/>
        <v>0</v>
      </c>
      <c r="AO24" s="394">
        <f t="shared" si="25"/>
        <v>1</v>
      </c>
      <c r="AP24" s="395">
        <f t="shared" si="26"/>
        <v>108.92</v>
      </c>
      <c r="AQ24" s="395">
        <f t="shared" si="27"/>
        <v>7075900</v>
      </c>
      <c r="AR24" s="394">
        <f t="shared" si="28"/>
        <v>0</v>
      </c>
      <c r="AS24" s="366">
        <f t="shared" si="29"/>
        <v>0</v>
      </c>
      <c r="AT24" s="366">
        <f t="shared" si="30"/>
        <v>0</v>
      </c>
      <c r="AU24" s="394">
        <f t="shared" si="31"/>
        <v>0</v>
      </c>
      <c r="AV24" s="395">
        <f t="shared" si="32"/>
        <v>0</v>
      </c>
      <c r="AW24" s="395">
        <f t="shared" si="33"/>
        <v>0</v>
      </c>
      <c r="AX24" s="394">
        <f t="shared" si="34"/>
        <v>1</v>
      </c>
      <c r="AY24" s="366">
        <f t="shared" si="35"/>
        <v>108.92</v>
      </c>
      <c r="AZ24" s="366">
        <f t="shared" si="36"/>
        <v>7075900</v>
      </c>
      <c r="BA24" s="394">
        <f t="shared" si="37"/>
        <v>0</v>
      </c>
      <c r="BB24" s="366">
        <f t="shared" si="38"/>
        <v>0</v>
      </c>
      <c r="BC24" s="366">
        <f t="shared" si="39"/>
        <v>0</v>
      </c>
      <c r="BD24" s="394">
        <f t="shared" si="40"/>
        <v>0</v>
      </c>
      <c r="BE24" s="366">
        <f t="shared" si="41"/>
        <v>0</v>
      </c>
      <c r="BF24" s="366">
        <f t="shared" si="42"/>
        <v>0</v>
      </c>
      <c r="BG24" s="394">
        <f t="shared" si="43"/>
        <v>1</v>
      </c>
      <c r="BH24" s="366">
        <f t="shared" si="44"/>
        <v>108.92</v>
      </c>
      <c r="BI24" s="366">
        <f t="shared" si="45"/>
        <v>7075900</v>
      </c>
      <c r="BJ24" s="394">
        <f t="shared" si="46"/>
        <v>0</v>
      </c>
      <c r="BK24" s="366">
        <f t="shared" si="47"/>
        <v>0</v>
      </c>
      <c r="BL24" s="366">
        <f t="shared" si="48"/>
        <v>0</v>
      </c>
      <c r="BM24" s="394">
        <f t="shared" si="49"/>
        <v>0</v>
      </c>
      <c r="BN24" s="366">
        <f t="shared" si="50"/>
        <v>0</v>
      </c>
      <c r="BO24" s="366">
        <f t="shared" si="51"/>
        <v>0</v>
      </c>
      <c r="BP24" s="394">
        <f t="shared" si="52"/>
        <v>0</v>
      </c>
      <c r="BQ24" s="366">
        <f t="shared" si="53"/>
        <v>0</v>
      </c>
      <c r="BR24" s="366">
        <f t="shared" si="54"/>
        <v>0</v>
      </c>
      <c r="BS24" s="394">
        <f t="shared" si="55"/>
        <v>0</v>
      </c>
      <c r="BT24" s="366">
        <f t="shared" si="56"/>
        <v>0</v>
      </c>
      <c r="BU24" s="366">
        <f t="shared" si="57"/>
        <v>0</v>
      </c>
      <c r="BV24" s="394">
        <f t="shared" si="58"/>
        <v>0</v>
      </c>
      <c r="BW24" s="366">
        <f t="shared" si="59"/>
        <v>0</v>
      </c>
      <c r="BX24" s="366">
        <f t="shared" si="60"/>
        <v>0</v>
      </c>
      <c r="BY24" s="394">
        <f t="shared" si="61"/>
        <v>0</v>
      </c>
      <c r="BZ24" s="366">
        <f t="shared" si="62"/>
        <v>0</v>
      </c>
      <c r="CA24" s="366">
        <f t="shared" si="63"/>
        <v>0</v>
      </c>
      <c r="CB24" s="394">
        <f t="shared" si="64"/>
        <v>0</v>
      </c>
      <c r="CC24" s="366">
        <f t="shared" si="65"/>
        <v>0</v>
      </c>
      <c r="CD24" s="366">
        <f t="shared" si="66"/>
        <v>0</v>
      </c>
      <c r="CE24" s="394">
        <f t="shared" si="67"/>
        <v>0</v>
      </c>
      <c r="CF24" s="366">
        <f t="shared" si="68"/>
        <v>0</v>
      </c>
      <c r="CG24" s="366">
        <f t="shared" si="69"/>
        <v>0</v>
      </c>
      <c r="CH24" s="394">
        <f t="shared" si="70"/>
        <v>0</v>
      </c>
      <c r="CI24" s="366">
        <f t="shared" si="71"/>
        <v>0</v>
      </c>
      <c r="CJ24" s="366">
        <f t="shared" si="72"/>
        <v>0</v>
      </c>
      <c r="CK24" s="394">
        <f t="shared" si="73"/>
        <v>0</v>
      </c>
      <c r="CL24" s="366">
        <f t="shared" si="74"/>
        <v>0</v>
      </c>
      <c r="CM24" s="366">
        <f t="shared" si="75"/>
        <v>0</v>
      </c>
      <c r="CN24" s="394">
        <f t="shared" si="76"/>
        <v>1</v>
      </c>
      <c r="CO24" s="366">
        <f t="shared" si="77"/>
        <v>108.92</v>
      </c>
      <c r="CP24" s="366">
        <f t="shared" si="78"/>
        <v>7075900</v>
      </c>
      <c r="CQ24" s="394">
        <f t="shared" si="79"/>
        <v>0</v>
      </c>
      <c r="CR24" s="366">
        <f t="shared" si="80"/>
        <v>0</v>
      </c>
      <c r="CS24" s="366">
        <f t="shared" si="81"/>
        <v>0</v>
      </c>
      <c r="CT24" s="394">
        <f t="shared" si="82"/>
        <v>0</v>
      </c>
      <c r="CU24" s="366">
        <f t="shared" si="83"/>
        <v>0</v>
      </c>
      <c r="CV24" s="366">
        <f t="shared" si="84"/>
        <v>0</v>
      </c>
    </row>
    <row r="25" spans="1:100" x14ac:dyDescent="0.3">
      <c r="A25" s="165">
        <v>4</v>
      </c>
      <c r="B25" s="23" t="s">
        <v>22</v>
      </c>
      <c r="C25" s="24" t="s">
        <v>96</v>
      </c>
      <c r="D25" s="23" t="s">
        <v>97</v>
      </c>
      <c r="E25" s="25" t="s">
        <v>102</v>
      </c>
      <c r="F25" s="144" t="s">
        <v>404</v>
      </c>
      <c r="G25" s="25" t="s">
        <v>18</v>
      </c>
      <c r="H25" s="149" t="s">
        <v>345</v>
      </c>
      <c r="I25" s="145">
        <v>2021</v>
      </c>
      <c r="J25" s="22" t="s">
        <v>84</v>
      </c>
      <c r="K25" s="25">
        <v>1004</v>
      </c>
      <c r="L25" s="2" t="s">
        <v>375</v>
      </c>
      <c r="M25" s="2" t="s">
        <v>392</v>
      </c>
      <c r="N25" s="28">
        <v>91.69</v>
      </c>
      <c r="O25" s="149">
        <f t="shared" ref="O25:O29" si="107">P25/N25</f>
        <v>64666.812084196754</v>
      </c>
      <c r="P25" s="349">
        <v>5929300</v>
      </c>
      <c r="Q25" s="394">
        <f t="shared" si="1"/>
        <v>0</v>
      </c>
      <c r="R25" s="395">
        <f t="shared" si="91"/>
        <v>0</v>
      </c>
      <c r="S25" s="395">
        <f t="shared" si="92"/>
        <v>0</v>
      </c>
      <c r="T25" s="394">
        <f t="shared" si="4"/>
        <v>1</v>
      </c>
      <c r="U25" s="395">
        <f t="shared" si="93"/>
        <v>91.69</v>
      </c>
      <c r="V25" s="395">
        <f t="shared" si="94"/>
        <v>5929300</v>
      </c>
      <c r="W25" s="394">
        <f t="shared" si="7"/>
        <v>0</v>
      </c>
      <c r="X25" s="396">
        <f t="shared" si="95"/>
        <v>0</v>
      </c>
      <c r="Y25" s="396">
        <f t="shared" si="96"/>
        <v>0</v>
      </c>
      <c r="Z25" s="394">
        <f t="shared" si="10"/>
        <v>0</v>
      </c>
      <c r="AA25" s="396">
        <f t="shared" si="97"/>
        <v>0</v>
      </c>
      <c r="AB25" s="396">
        <f t="shared" si="98"/>
        <v>0</v>
      </c>
      <c r="AC25" s="394">
        <f t="shared" si="13"/>
        <v>0</v>
      </c>
      <c r="AD25" s="396">
        <f t="shared" si="99"/>
        <v>0</v>
      </c>
      <c r="AE25" s="396">
        <f t="shared" si="100"/>
        <v>0</v>
      </c>
      <c r="AF25" s="389">
        <f t="shared" si="101"/>
        <v>91.69</v>
      </c>
      <c r="AG25" s="367">
        <f t="shared" si="102"/>
        <v>5929300</v>
      </c>
      <c r="AH25" s="367">
        <f t="shared" si="103"/>
        <v>1</v>
      </c>
      <c r="AI25" s="367">
        <f t="shared" si="104"/>
        <v>0</v>
      </c>
      <c r="AJ25" s="367">
        <f t="shared" si="105"/>
        <v>0</v>
      </c>
      <c r="AK25" s="372">
        <f t="shared" si="106"/>
        <v>0</v>
      </c>
      <c r="AL25" s="394">
        <f t="shared" si="22"/>
        <v>0</v>
      </c>
      <c r="AM25" s="395">
        <f t="shared" si="23"/>
        <v>0</v>
      </c>
      <c r="AN25" s="395">
        <f t="shared" si="24"/>
        <v>0</v>
      </c>
      <c r="AO25" s="394">
        <f t="shared" si="25"/>
        <v>1</v>
      </c>
      <c r="AP25" s="395">
        <f t="shared" si="26"/>
        <v>91.69</v>
      </c>
      <c r="AQ25" s="395">
        <f t="shared" si="27"/>
        <v>5929300</v>
      </c>
      <c r="AR25" s="394">
        <f t="shared" si="28"/>
        <v>0</v>
      </c>
      <c r="AS25" s="366">
        <f t="shared" si="29"/>
        <v>0</v>
      </c>
      <c r="AT25" s="366">
        <f t="shared" si="30"/>
        <v>0</v>
      </c>
      <c r="AU25" s="394">
        <f t="shared" si="31"/>
        <v>0</v>
      </c>
      <c r="AV25" s="395">
        <f t="shared" si="32"/>
        <v>0</v>
      </c>
      <c r="AW25" s="395">
        <f t="shared" si="33"/>
        <v>0</v>
      </c>
      <c r="AX25" s="394">
        <f t="shared" si="34"/>
        <v>1</v>
      </c>
      <c r="AY25" s="366">
        <f t="shared" si="35"/>
        <v>91.69</v>
      </c>
      <c r="AZ25" s="366">
        <f t="shared" si="36"/>
        <v>5929300</v>
      </c>
      <c r="BA25" s="394">
        <f t="shared" si="37"/>
        <v>0</v>
      </c>
      <c r="BB25" s="366">
        <f t="shared" si="38"/>
        <v>0</v>
      </c>
      <c r="BC25" s="366">
        <f t="shared" si="39"/>
        <v>0</v>
      </c>
      <c r="BD25" s="394">
        <f t="shared" si="40"/>
        <v>0</v>
      </c>
      <c r="BE25" s="366">
        <f t="shared" si="41"/>
        <v>0</v>
      </c>
      <c r="BF25" s="366">
        <f t="shared" si="42"/>
        <v>0</v>
      </c>
      <c r="BG25" s="394">
        <f t="shared" si="43"/>
        <v>1</v>
      </c>
      <c r="BH25" s="366">
        <f t="shared" si="44"/>
        <v>91.69</v>
      </c>
      <c r="BI25" s="366">
        <f t="shared" si="45"/>
        <v>5929300</v>
      </c>
      <c r="BJ25" s="394">
        <f t="shared" si="46"/>
        <v>0</v>
      </c>
      <c r="BK25" s="366">
        <f t="shared" si="47"/>
        <v>0</v>
      </c>
      <c r="BL25" s="366">
        <f t="shared" si="48"/>
        <v>0</v>
      </c>
      <c r="BM25" s="394">
        <f t="shared" si="49"/>
        <v>0</v>
      </c>
      <c r="BN25" s="366">
        <f t="shared" si="50"/>
        <v>0</v>
      </c>
      <c r="BO25" s="366">
        <f t="shared" si="51"/>
        <v>0</v>
      </c>
      <c r="BP25" s="394">
        <f t="shared" si="52"/>
        <v>0</v>
      </c>
      <c r="BQ25" s="366">
        <f t="shared" si="53"/>
        <v>0</v>
      </c>
      <c r="BR25" s="366">
        <f t="shared" si="54"/>
        <v>0</v>
      </c>
      <c r="BS25" s="394">
        <f t="shared" si="55"/>
        <v>0</v>
      </c>
      <c r="BT25" s="366">
        <f t="shared" si="56"/>
        <v>0</v>
      </c>
      <c r="BU25" s="366">
        <f t="shared" si="57"/>
        <v>0</v>
      </c>
      <c r="BV25" s="394">
        <f t="shared" si="58"/>
        <v>0</v>
      </c>
      <c r="BW25" s="366">
        <f t="shared" si="59"/>
        <v>0</v>
      </c>
      <c r="BX25" s="366">
        <f t="shared" si="60"/>
        <v>0</v>
      </c>
      <c r="BY25" s="394">
        <f t="shared" si="61"/>
        <v>0</v>
      </c>
      <c r="BZ25" s="366">
        <f t="shared" si="62"/>
        <v>0</v>
      </c>
      <c r="CA25" s="366">
        <f t="shared" si="63"/>
        <v>0</v>
      </c>
      <c r="CB25" s="394">
        <f t="shared" si="64"/>
        <v>0</v>
      </c>
      <c r="CC25" s="366">
        <f t="shared" si="65"/>
        <v>0</v>
      </c>
      <c r="CD25" s="366">
        <f t="shared" si="66"/>
        <v>0</v>
      </c>
      <c r="CE25" s="394">
        <f t="shared" si="67"/>
        <v>0</v>
      </c>
      <c r="CF25" s="366">
        <f t="shared" si="68"/>
        <v>0</v>
      </c>
      <c r="CG25" s="366">
        <f t="shared" si="69"/>
        <v>0</v>
      </c>
      <c r="CH25" s="394">
        <f t="shared" si="70"/>
        <v>0</v>
      </c>
      <c r="CI25" s="366">
        <f t="shared" si="71"/>
        <v>0</v>
      </c>
      <c r="CJ25" s="366">
        <f t="shared" si="72"/>
        <v>0</v>
      </c>
      <c r="CK25" s="394">
        <f t="shared" si="73"/>
        <v>0</v>
      </c>
      <c r="CL25" s="366">
        <f t="shared" si="74"/>
        <v>0</v>
      </c>
      <c r="CM25" s="366">
        <f t="shared" si="75"/>
        <v>0</v>
      </c>
      <c r="CN25" s="394">
        <f t="shared" si="76"/>
        <v>1</v>
      </c>
      <c r="CO25" s="366">
        <f t="shared" si="77"/>
        <v>91.69</v>
      </c>
      <c r="CP25" s="366">
        <f t="shared" si="78"/>
        <v>5929300</v>
      </c>
      <c r="CQ25" s="394">
        <f t="shared" si="79"/>
        <v>0</v>
      </c>
      <c r="CR25" s="366">
        <f t="shared" si="80"/>
        <v>0</v>
      </c>
      <c r="CS25" s="366">
        <f t="shared" si="81"/>
        <v>0</v>
      </c>
      <c r="CT25" s="394">
        <f t="shared" si="82"/>
        <v>0</v>
      </c>
      <c r="CU25" s="366">
        <f t="shared" si="83"/>
        <v>0</v>
      </c>
      <c r="CV25" s="366">
        <f t="shared" si="84"/>
        <v>0</v>
      </c>
    </row>
    <row r="26" spans="1:100" x14ac:dyDescent="0.3">
      <c r="A26" s="166">
        <v>5</v>
      </c>
      <c r="B26" s="23" t="s">
        <v>22</v>
      </c>
      <c r="C26" s="24" t="s">
        <v>96</v>
      </c>
      <c r="D26" s="23" t="s">
        <v>97</v>
      </c>
      <c r="E26" s="25" t="s">
        <v>102</v>
      </c>
      <c r="F26" s="144" t="s">
        <v>404</v>
      </c>
      <c r="G26" s="25" t="s">
        <v>18</v>
      </c>
      <c r="H26" s="149" t="s">
        <v>345</v>
      </c>
      <c r="I26" s="145">
        <v>2021</v>
      </c>
      <c r="J26" s="22" t="s">
        <v>84</v>
      </c>
      <c r="K26" s="25">
        <v>1005</v>
      </c>
      <c r="L26" s="2" t="s">
        <v>375</v>
      </c>
      <c r="M26" s="2" t="s">
        <v>392</v>
      </c>
      <c r="N26" s="28">
        <v>78.45</v>
      </c>
      <c r="O26" s="149">
        <f t="shared" si="107"/>
        <v>65000</v>
      </c>
      <c r="P26" s="349">
        <v>5099250</v>
      </c>
      <c r="Q26" s="394">
        <f t="shared" si="1"/>
        <v>0</v>
      </c>
      <c r="R26" s="395">
        <f t="shared" si="91"/>
        <v>0</v>
      </c>
      <c r="S26" s="395">
        <f t="shared" si="92"/>
        <v>0</v>
      </c>
      <c r="T26" s="394">
        <f t="shared" si="4"/>
        <v>1</v>
      </c>
      <c r="U26" s="395">
        <f t="shared" si="93"/>
        <v>78.45</v>
      </c>
      <c r="V26" s="395">
        <f t="shared" si="94"/>
        <v>5099250</v>
      </c>
      <c r="W26" s="394">
        <f t="shared" si="7"/>
        <v>0</v>
      </c>
      <c r="X26" s="396">
        <f t="shared" si="95"/>
        <v>0</v>
      </c>
      <c r="Y26" s="396">
        <f t="shared" si="96"/>
        <v>0</v>
      </c>
      <c r="Z26" s="394">
        <f t="shared" si="10"/>
        <v>0</v>
      </c>
      <c r="AA26" s="396">
        <f t="shared" si="97"/>
        <v>0</v>
      </c>
      <c r="AB26" s="396">
        <f t="shared" si="98"/>
        <v>0</v>
      </c>
      <c r="AC26" s="394">
        <f t="shared" si="13"/>
        <v>0</v>
      </c>
      <c r="AD26" s="396">
        <f t="shared" si="99"/>
        <v>0</v>
      </c>
      <c r="AE26" s="396">
        <f t="shared" si="100"/>
        <v>0</v>
      </c>
      <c r="AF26" s="389">
        <f t="shared" si="101"/>
        <v>78.45</v>
      </c>
      <c r="AG26" s="367">
        <f t="shared" si="102"/>
        <v>5099250</v>
      </c>
      <c r="AH26" s="367">
        <f t="shared" si="103"/>
        <v>1</v>
      </c>
      <c r="AI26" s="367">
        <f t="shared" si="104"/>
        <v>0</v>
      </c>
      <c r="AJ26" s="367">
        <f t="shared" si="105"/>
        <v>0</v>
      </c>
      <c r="AK26" s="372">
        <f t="shared" si="106"/>
        <v>0</v>
      </c>
      <c r="AL26" s="394">
        <f t="shared" si="22"/>
        <v>0</v>
      </c>
      <c r="AM26" s="395">
        <f t="shared" si="23"/>
        <v>0</v>
      </c>
      <c r="AN26" s="395">
        <f t="shared" si="24"/>
        <v>0</v>
      </c>
      <c r="AO26" s="394">
        <f t="shared" si="25"/>
        <v>1</v>
      </c>
      <c r="AP26" s="395">
        <f t="shared" si="26"/>
        <v>78.45</v>
      </c>
      <c r="AQ26" s="395">
        <f t="shared" si="27"/>
        <v>5099250</v>
      </c>
      <c r="AR26" s="394">
        <f t="shared" si="28"/>
        <v>0</v>
      </c>
      <c r="AS26" s="366">
        <f t="shared" si="29"/>
        <v>0</v>
      </c>
      <c r="AT26" s="366">
        <f t="shared" si="30"/>
        <v>0</v>
      </c>
      <c r="AU26" s="394">
        <f t="shared" si="31"/>
        <v>0</v>
      </c>
      <c r="AV26" s="395">
        <f t="shared" si="32"/>
        <v>0</v>
      </c>
      <c r="AW26" s="395">
        <f t="shared" si="33"/>
        <v>0</v>
      </c>
      <c r="AX26" s="394">
        <f t="shared" si="34"/>
        <v>1</v>
      </c>
      <c r="AY26" s="366">
        <f t="shared" si="35"/>
        <v>78.45</v>
      </c>
      <c r="AZ26" s="366">
        <f t="shared" si="36"/>
        <v>5099250</v>
      </c>
      <c r="BA26" s="394">
        <f t="shared" si="37"/>
        <v>0</v>
      </c>
      <c r="BB26" s="366">
        <f t="shared" si="38"/>
        <v>0</v>
      </c>
      <c r="BC26" s="366">
        <f t="shared" si="39"/>
        <v>0</v>
      </c>
      <c r="BD26" s="394">
        <f t="shared" si="40"/>
        <v>0</v>
      </c>
      <c r="BE26" s="366">
        <f t="shared" si="41"/>
        <v>0</v>
      </c>
      <c r="BF26" s="366">
        <f t="shared" si="42"/>
        <v>0</v>
      </c>
      <c r="BG26" s="394">
        <f t="shared" si="43"/>
        <v>1</v>
      </c>
      <c r="BH26" s="366">
        <f t="shared" si="44"/>
        <v>78.45</v>
      </c>
      <c r="BI26" s="366">
        <f t="shared" si="45"/>
        <v>5099250</v>
      </c>
      <c r="BJ26" s="394">
        <f t="shared" si="46"/>
        <v>0</v>
      </c>
      <c r="BK26" s="366">
        <f t="shared" si="47"/>
        <v>0</v>
      </c>
      <c r="BL26" s="366">
        <f t="shared" si="48"/>
        <v>0</v>
      </c>
      <c r="BM26" s="394">
        <f t="shared" si="49"/>
        <v>0</v>
      </c>
      <c r="BN26" s="366">
        <f t="shared" si="50"/>
        <v>0</v>
      </c>
      <c r="BO26" s="366">
        <f t="shared" si="51"/>
        <v>0</v>
      </c>
      <c r="BP26" s="394">
        <f t="shared" si="52"/>
        <v>0</v>
      </c>
      <c r="BQ26" s="366">
        <f t="shared" si="53"/>
        <v>0</v>
      </c>
      <c r="BR26" s="366">
        <f t="shared" si="54"/>
        <v>0</v>
      </c>
      <c r="BS26" s="394">
        <f t="shared" si="55"/>
        <v>0</v>
      </c>
      <c r="BT26" s="366">
        <f t="shared" si="56"/>
        <v>0</v>
      </c>
      <c r="BU26" s="366">
        <f t="shared" si="57"/>
        <v>0</v>
      </c>
      <c r="BV26" s="394">
        <f t="shared" si="58"/>
        <v>0</v>
      </c>
      <c r="BW26" s="366">
        <f t="shared" si="59"/>
        <v>0</v>
      </c>
      <c r="BX26" s="366">
        <f t="shared" si="60"/>
        <v>0</v>
      </c>
      <c r="BY26" s="394">
        <f t="shared" si="61"/>
        <v>0</v>
      </c>
      <c r="BZ26" s="366">
        <f t="shared" si="62"/>
        <v>0</v>
      </c>
      <c r="CA26" s="366">
        <f t="shared" si="63"/>
        <v>0</v>
      </c>
      <c r="CB26" s="394">
        <f t="shared" si="64"/>
        <v>0</v>
      </c>
      <c r="CC26" s="366">
        <f t="shared" si="65"/>
        <v>0</v>
      </c>
      <c r="CD26" s="366">
        <f t="shared" si="66"/>
        <v>0</v>
      </c>
      <c r="CE26" s="394">
        <f t="shared" si="67"/>
        <v>0</v>
      </c>
      <c r="CF26" s="366">
        <f t="shared" si="68"/>
        <v>0</v>
      </c>
      <c r="CG26" s="366">
        <f t="shared" si="69"/>
        <v>0</v>
      </c>
      <c r="CH26" s="394">
        <f t="shared" si="70"/>
        <v>0</v>
      </c>
      <c r="CI26" s="366">
        <f t="shared" si="71"/>
        <v>0</v>
      </c>
      <c r="CJ26" s="366">
        <f t="shared" si="72"/>
        <v>0</v>
      </c>
      <c r="CK26" s="394">
        <f t="shared" si="73"/>
        <v>0</v>
      </c>
      <c r="CL26" s="366">
        <f t="shared" si="74"/>
        <v>0</v>
      </c>
      <c r="CM26" s="366">
        <f t="shared" si="75"/>
        <v>0</v>
      </c>
      <c r="CN26" s="394">
        <f t="shared" si="76"/>
        <v>1</v>
      </c>
      <c r="CO26" s="366">
        <f t="shared" si="77"/>
        <v>78.45</v>
      </c>
      <c r="CP26" s="366">
        <f t="shared" si="78"/>
        <v>5099250</v>
      </c>
      <c r="CQ26" s="394">
        <f t="shared" si="79"/>
        <v>0</v>
      </c>
      <c r="CR26" s="366">
        <f t="shared" si="80"/>
        <v>0</v>
      </c>
      <c r="CS26" s="366">
        <f t="shared" si="81"/>
        <v>0</v>
      </c>
      <c r="CT26" s="394">
        <f t="shared" si="82"/>
        <v>0</v>
      </c>
      <c r="CU26" s="366">
        <f t="shared" si="83"/>
        <v>0</v>
      </c>
      <c r="CV26" s="366">
        <f t="shared" si="84"/>
        <v>0</v>
      </c>
    </row>
    <row r="27" spans="1:100" x14ac:dyDescent="0.3">
      <c r="A27" s="166">
        <v>6</v>
      </c>
      <c r="B27" s="23" t="s">
        <v>22</v>
      </c>
      <c r="C27" s="24" t="s">
        <v>96</v>
      </c>
      <c r="D27" s="23" t="s">
        <v>97</v>
      </c>
      <c r="E27" s="25" t="s">
        <v>102</v>
      </c>
      <c r="F27" s="144" t="s">
        <v>404</v>
      </c>
      <c r="G27" s="25" t="s">
        <v>18</v>
      </c>
      <c r="H27" s="149" t="s">
        <v>345</v>
      </c>
      <c r="I27" s="145">
        <v>2021</v>
      </c>
      <c r="J27" s="22" t="s">
        <v>84</v>
      </c>
      <c r="K27" s="25">
        <v>1006</v>
      </c>
      <c r="L27" s="2" t="s">
        <v>375</v>
      </c>
      <c r="M27" s="2" t="s">
        <v>392</v>
      </c>
      <c r="N27" s="28">
        <v>123.3</v>
      </c>
      <c r="O27" s="149">
        <f t="shared" si="107"/>
        <v>65010.543390105435</v>
      </c>
      <c r="P27" s="349">
        <v>8015800</v>
      </c>
      <c r="Q27" s="394">
        <f t="shared" si="1"/>
        <v>0</v>
      </c>
      <c r="R27" s="395">
        <f t="shared" si="91"/>
        <v>0</v>
      </c>
      <c r="S27" s="395">
        <f t="shared" si="92"/>
        <v>0</v>
      </c>
      <c r="T27" s="394">
        <f t="shared" si="4"/>
        <v>1</v>
      </c>
      <c r="U27" s="395">
        <f t="shared" si="93"/>
        <v>123.3</v>
      </c>
      <c r="V27" s="395">
        <f t="shared" si="94"/>
        <v>8015800</v>
      </c>
      <c r="W27" s="394">
        <f t="shared" si="7"/>
        <v>0</v>
      </c>
      <c r="X27" s="396">
        <f t="shared" si="95"/>
        <v>0</v>
      </c>
      <c r="Y27" s="396">
        <f t="shared" si="96"/>
        <v>0</v>
      </c>
      <c r="Z27" s="394">
        <f t="shared" si="10"/>
        <v>0</v>
      </c>
      <c r="AA27" s="396">
        <f t="shared" si="97"/>
        <v>0</v>
      </c>
      <c r="AB27" s="396">
        <f t="shared" si="98"/>
        <v>0</v>
      </c>
      <c r="AC27" s="394">
        <f t="shared" si="13"/>
        <v>0</v>
      </c>
      <c r="AD27" s="396">
        <f t="shared" si="99"/>
        <v>0</v>
      </c>
      <c r="AE27" s="396">
        <f t="shared" si="100"/>
        <v>0</v>
      </c>
      <c r="AF27" s="389">
        <f t="shared" si="101"/>
        <v>123.3</v>
      </c>
      <c r="AG27" s="367">
        <f t="shared" si="102"/>
        <v>8015800</v>
      </c>
      <c r="AH27" s="367">
        <f t="shared" si="103"/>
        <v>1</v>
      </c>
      <c r="AI27" s="367">
        <f t="shared" si="104"/>
        <v>0</v>
      </c>
      <c r="AJ27" s="367">
        <f t="shared" si="105"/>
        <v>0</v>
      </c>
      <c r="AK27" s="372">
        <f t="shared" si="106"/>
        <v>0</v>
      </c>
      <c r="AL27" s="394">
        <f t="shared" si="22"/>
        <v>0</v>
      </c>
      <c r="AM27" s="395">
        <f t="shared" si="23"/>
        <v>0</v>
      </c>
      <c r="AN27" s="395">
        <f t="shared" si="24"/>
        <v>0</v>
      </c>
      <c r="AO27" s="394">
        <f t="shared" si="25"/>
        <v>1</v>
      </c>
      <c r="AP27" s="395">
        <f t="shared" si="26"/>
        <v>123.3</v>
      </c>
      <c r="AQ27" s="395">
        <f t="shared" si="27"/>
        <v>8015800</v>
      </c>
      <c r="AR27" s="394">
        <f t="shared" si="28"/>
        <v>0</v>
      </c>
      <c r="AS27" s="366">
        <f t="shared" si="29"/>
        <v>0</v>
      </c>
      <c r="AT27" s="366">
        <f t="shared" si="30"/>
        <v>0</v>
      </c>
      <c r="AU27" s="394">
        <f t="shared" si="31"/>
        <v>0</v>
      </c>
      <c r="AV27" s="395">
        <f t="shared" si="32"/>
        <v>0</v>
      </c>
      <c r="AW27" s="395">
        <f t="shared" si="33"/>
        <v>0</v>
      </c>
      <c r="AX27" s="394">
        <f t="shared" si="34"/>
        <v>1</v>
      </c>
      <c r="AY27" s="366">
        <f t="shared" si="35"/>
        <v>123.3</v>
      </c>
      <c r="AZ27" s="366">
        <f t="shared" si="36"/>
        <v>8015800</v>
      </c>
      <c r="BA27" s="394">
        <f t="shared" si="37"/>
        <v>0</v>
      </c>
      <c r="BB27" s="366">
        <f t="shared" si="38"/>
        <v>0</v>
      </c>
      <c r="BC27" s="366">
        <f t="shared" si="39"/>
        <v>0</v>
      </c>
      <c r="BD27" s="394">
        <f t="shared" si="40"/>
        <v>0</v>
      </c>
      <c r="BE27" s="366">
        <f t="shared" si="41"/>
        <v>0</v>
      </c>
      <c r="BF27" s="366">
        <f t="shared" si="42"/>
        <v>0</v>
      </c>
      <c r="BG27" s="394">
        <f t="shared" si="43"/>
        <v>1</v>
      </c>
      <c r="BH27" s="366">
        <f t="shared" si="44"/>
        <v>123.3</v>
      </c>
      <c r="BI27" s="366">
        <f t="shared" si="45"/>
        <v>8015800</v>
      </c>
      <c r="BJ27" s="394">
        <f t="shared" si="46"/>
        <v>0</v>
      </c>
      <c r="BK27" s="366">
        <f t="shared" si="47"/>
        <v>0</v>
      </c>
      <c r="BL27" s="366">
        <f t="shared" si="48"/>
        <v>0</v>
      </c>
      <c r="BM27" s="394">
        <f t="shared" si="49"/>
        <v>0</v>
      </c>
      <c r="BN27" s="366">
        <f t="shared" si="50"/>
        <v>0</v>
      </c>
      <c r="BO27" s="366">
        <f t="shared" si="51"/>
        <v>0</v>
      </c>
      <c r="BP27" s="394">
        <f t="shared" si="52"/>
        <v>0</v>
      </c>
      <c r="BQ27" s="366">
        <f t="shared" si="53"/>
        <v>0</v>
      </c>
      <c r="BR27" s="366">
        <f t="shared" si="54"/>
        <v>0</v>
      </c>
      <c r="BS27" s="394">
        <f t="shared" si="55"/>
        <v>0</v>
      </c>
      <c r="BT27" s="366">
        <f t="shared" si="56"/>
        <v>0</v>
      </c>
      <c r="BU27" s="366">
        <f t="shared" si="57"/>
        <v>0</v>
      </c>
      <c r="BV27" s="394">
        <f t="shared" si="58"/>
        <v>0</v>
      </c>
      <c r="BW27" s="366">
        <f t="shared" si="59"/>
        <v>0</v>
      </c>
      <c r="BX27" s="366">
        <f t="shared" si="60"/>
        <v>0</v>
      </c>
      <c r="BY27" s="394">
        <f t="shared" si="61"/>
        <v>0</v>
      </c>
      <c r="BZ27" s="366">
        <f t="shared" si="62"/>
        <v>0</v>
      </c>
      <c r="CA27" s="366">
        <f t="shared" si="63"/>
        <v>0</v>
      </c>
      <c r="CB27" s="394">
        <f t="shared" si="64"/>
        <v>0</v>
      </c>
      <c r="CC27" s="366">
        <f t="shared" si="65"/>
        <v>0</v>
      </c>
      <c r="CD27" s="366">
        <f t="shared" si="66"/>
        <v>0</v>
      </c>
      <c r="CE27" s="394">
        <f t="shared" si="67"/>
        <v>0</v>
      </c>
      <c r="CF27" s="366">
        <f t="shared" si="68"/>
        <v>0</v>
      </c>
      <c r="CG27" s="366">
        <f t="shared" si="69"/>
        <v>0</v>
      </c>
      <c r="CH27" s="394">
        <f t="shared" si="70"/>
        <v>0</v>
      </c>
      <c r="CI27" s="366">
        <f t="shared" si="71"/>
        <v>0</v>
      </c>
      <c r="CJ27" s="366">
        <f t="shared" si="72"/>
        <v>0</v>
      </c>
      <c r="CK27" s="394">
        <f t="shared" si="73"/>
        <v>0</v>
      </c>
      <c r="CL27" s="366">
        <f t="shared" si="74"/>
        <v>0</v>
      </c>
      <c r="CM27" s="366">
        <f t="shared" si="75"/>
        <v>0</v>
      </c>
      <c r="CN27" s="394">
        <f t="shared" si="76"/>
        <v>1</v>
      </c>
      <c r="CO27" s="366">
        <f t="shared" si="77"/>
        <v>123.3</v>
      </c>
      <c r="CP27" s="366">
        <f t="shared" si="78"/>
        <v>8015800</v>
      </c>
      <c r="CQ27" s="394">
        <f t="shared" si="79"/>
        <v>0</v>
      </c>
      <c r="CR27" s="366">
        <f t="shared" si="80"/>
        <v>0</v>
      </c>
      <c r="CS27" s="366">
        <f t="shared" si="81"/>
        <v>0</v>
      </c>
      <c r="CT27" s="394">
        <f t="shared" si="82"/>
        <v>0</v>
      </c>
      <c r="CU27" s="366">
        <f t="shared" si="83"/>
        <v>0</v>
      </c>
      <c r="CV27" s="366">
        <f t="shared" si="84"/>
        <v>0</v>
      </c>
    </row>
    <row r="28" spans="1:100" x14ac:dyDescent="0.3">
      <c r="A28" s="165">
        <v>7</v>
      </c>
      <c r="B28" s="23" t="s">
        <v>22</v>
      </c>
      <c r="C28" s="24" t="s">
        <v>96</v>
      </c>
      <c r="D28" s="23" t="s">
        <v>97</v>
      </c>
      <c r="E28" s="25" t="s">
        <v>102</v>
      </c>
      <c r="F28" s="144" t="s">
        <v>404</v>
      </c>
      <c r="G28" s="25" t="s">
        <v>18</v>
      </c>
      <c r="H28" s="149" t="s">
        <v>345</v>
      </c>
      <c r="I28" s="145">
        <v>2021</v>
      </c>
      <c r="J28" s="22" t="s">
        <v>84</v>
      </c>
      <c r="K28" s="25">
        <v>1007</v>
      </c>
      <c r="L28" s="2" t="s">
        <v>375</v>
      </c>
      <c r="M28" s="2" t="s">
        <v>392</v>
      </c>
      <c r="N28" s="28">
        <v>109.44</v>
      </c>
      <c r="O28" s="149">
        <f t="shared" si="107"/>
        <v>65071.271929824565</v>
      </c>
      <c r="P28" s="349">
        <v>7121400</v>
      </c>
      <c r="Q28" s="394">
        <f t="shared" si="1"/>
        <v>0</v>
      </c>
      <c r="R28" s="395">
        <f t="shared" si="91"/>
        <v>0</v>
      </c>
      <c r="S28" s="395">
        <f t="shared" si="92"/>
        <v>0</v>
      </c>
      <c r="T28" s="394">
        <f t="shared" si="4"/>
        <v>1</v>
      </c>
      <c r="U28" s="395">
        <f t="shared" si="93"/>
        <v>109.44</v>
      </c>
      <c r="V28" s="395">
        <f t="shared" si="94"/>
        <v>7121400</v>
      </c>
      <c r="W28" s="394">
        <f t="shared" si="7"/>
        <v>0</v>
      </c>
      <c r="X28" s="396">
        <f t="shared" si="95"/>
        <v>0</v>
      </c>
      <c r="Y28" s="396">
        <f t="shared" si="96"/>
        <v>0</v>
      </c>
      <c r="Z28" s="394">
        <f t="shared" si="10"/>
        <v>0</v>
      </c>
      <c r="AA28" s="396">
        <f t="shared" si="97"/>
        <v>0</v>
      </c>
      <c r="AB28" s="396">
        <f t="shared" si="98"/>
        <v>0</v>
      </c>
      <c r="AC28" s="394">
        <f t="shared" si="13"/>
        <v>0</v>
      </c>
      <c r="AD28" s="396">
        <f t="shared" si="99"/>
        <v>0</v>
      </c>
      <c r="AE28" s="396">
        <f t="shared" si="100"/>
        <v>0</v>
      </c>
      <c r="AF28" s="389">
        <f t="shared" si="101"/>
        <v>109.44</v>
      </c>
      <c r="AG28" s="367">
        <f t="shared" si="102"/>
        <v>7121400</v>
      </c>
      <c r="AH28" s="367">
        <f t="shared" si="103"/>
        <v>1</v>
      </c>
      <c r="AI28" s="367">
        <f t="shared" si="104"/>
        <v>0</v>
      </c>
      <c r="AJ28" s="367">
        <f t="shared" si="105"/>
        <v>0</v>
      </c>
      <c r="AK28" s="372">
        <f t="shared" si="106"/>
        <v>0</v>
      </c>
      <c r="AL28" s="394">
        <f t="shared" si="22"/>
        <v>0</v>
      </c>
      <c r="AM28" s="395">
        <f t="shared" si="23"/>
        <v>0</v>
      </c>
      <c r="AN28" s="395">
        <f t="shared" si="24"/>
        <v>0</v>
      </c>
      <c r="AO28" s="394">
        <f t="shared" si="25"/>
        <v>1</v>
      </c>
      <c r="AP28" s="395">
        <f t="shared" si="26"/>
        <v>109.44</v>
      </c>
      <c r="AQ28" s="395">
        <f t="shared" si="27"/>
        <v>7121400</v>
      </c>
      <c r="AR28" s="394">
        <f t="shared" si="28"/>
        <v>0</v>
      </c>
      <c r="AS28" s="366">
        <f t="shared" si="29"/>
        <v>0</v>
      </c>
      <c r="AT28" s="366">
        <f t="shared" si="30"/>
        <v>0</v>
      </c>
      <c r="AU28" s="394">
        <f t="shared" si="31"/>
        <v>0</v>
      </c>
      <c r="AV28" s="395">
        <f t="shared" si="32"/>
        <v>0</v>
      </c>
      <c r="AW28" s="395">
        <f t="shared" si="33"/>
        <v>0</v>
      </c>
      <c r="AX28" s="394">
        <f t="shared" si="34"/>
        <v>1</v>
      </c>
      <c r="AY28" s="366">
        <f t="shared" si="35"/>
        <v>109.44</v>
      </c>
      <c r="AZ28" s="366">
        <f t="shared" si="36"/>
        <v>7121400</v>
      </c>
      <c r="BA28" s="394">
        <f t="shared" si="37"/>
        <v>0</v>
      </c>
      <c r="BB28" s="366">
        <f t="shared" si="38"/>
        <v>0</v>
      </c>
      <c r="BC28" s="366">
        <f t="shared" si="39"/>
        <v>0</v>
      </c>
      <c r="BD28" s="394">
        <f t="shared" si="40"/>
        <v>0</v>
      </c>
      <c r="BE28" s="366">
        <f t="shared" si="41"/>
        <v>0</v>
      </c>
      <c r="BF28" s="366">
        <f t="shared" si="42"/>
        <v>0</v>
      </c>
      <c r="BG28" s="394">
        <f t="shared" si="43"/>
        <v>1</v>
      </c>
      <c r="BH28" s="366">
        <f t="shared" si="44"/>
        <v>109.44</v>
      </c>
      <c r="BI28" s="366">
        <f t="shared" si="45"/>
        <v>7121400</v>
      </c>
      <c r="BJ28" s="394">
        <f t="shared" si="46"/>
        <v>0</v>
      </c>
      <c r="BK28" s="366">
        <f t="shared" si="47"/>
        <v>0</v>
      </c>
      <c r="BL28" s="366">
        <f t="shared" si="48"/>
        <v>0</v>
      </c>
      <c r="BM28" s="394">
        <f t="shared" si="49"/>
        <v>0</v>
      </c>
      <c r="BN28" s="366">
        <f t="shared" si="50"/>
        <v>0</v>
      </c>
      <c r="BO28" s="366">
        <f t="shared" si="51"/>
        <v>0</v>
      </c>
      <c r="BP28" s="394">
        <f t="shared" si="52"/>
        <v>0</v>
      </c>
      <c r="BQ28" s="366">
        <f t="shared" si="53"/>
        <v>0</v>
      </c>
      <c r="BR28" s="366">
        <f t="shared" si="54"/>
        <v>0</v>
      </c>
      <c r="BS28" s="394">
        <f t="shared" si="55"/>
        <v>0</v>
      </c>
      <c r="BT28" s="366">
        <f t="shared" si="56"/>
        <v>0</v>
      </c>
      <c r="BU28" s="366">
        <f t="shared" si="57"/>
        <v>0</v>
      </c>
      <c r="BV28" s="394">
        <f t="shared" si="58"/>
        <v>0</v>
      </c>
      <c r="BW28" s="366">
        <f t="shared" si="59"/>
        <v>0</v>
      </c>
      <c r="BX28" s="366">
        <f t="shared" si="60"/>
        <v>0</v>
      </c>
      <c r="BY28" s="394">
        <f t="shared" si="61"/>
        <v>0</v>
      </c>
      <c r="BZ28" s="366">
        <f t="shared" si="62"/>
        <v>0</v>
      </c>
      <c r="CA28" s="366">
        <f t="shared" si="63"/>
        <v>0</v>
      </c>
      <c r="CB28" s="394">
        <f t="shared" si="64"/>
        <v>0</v>
      </c>
      <c r="CC28" s="366">
        <f t="shared" si="65"/>
        <v>0</v>
      </c>
      <c r="CD28" s="366">
        <f t="shared" si="66"/>
        <v>0</v>
      </c>
      <c r="CE28" s="394">
        <f t="shared" si="67"/>
        <v>0</v>
      </c>
      <c r="CF28" s="366">
        <f t="shared" si="68"/>
        <v>0</v>
      </c>
      <c r="CG28" s="366">
        <f t="shared" si="69"/>
        <v>0</v>
      </c>
      <c r="CH28" s="394">
        <f t="shared" si="70"/>
        <v>0</v>
      </c>
      <c r="CI28" s="366">
        <f t="shared" si="71"/>
        <v>0</v>
      </c>
      <c r="CJ28" s="366">
        <f t="shared" si="72"/>
        <v>0</v>
      </c>
      <c r="CK28" s="394">
        <f t="shared" si="73"/>
        <v>0</v>
      </c>
      <c r="CL28" s="366">
        <f t="shared" si="74"/>
        <v>0</v>
      </c>
      <c r="CM28" s="366">
        <f t="shared" si="75"/>
        <v>0</v>
      </c>
      <c r="CN28" s="394">
        <f t="shared" si="76"/>
        <v>1</v>
      </c>
      <c r="CO28" s="366">
        <f t="shared" si="77"/>
        <v>109.44</v>
      </c>
      <c r="CP28" s="366">
        <f t="shared" si="78"/>
        <v>7121400</v>
      </c>
      <c r="CQ28" s="394">
        <f t="shared" si="79"/>
        <v>0</v>
      </c>
      <c r="CR28" s="366">
        <f t="shared" si="80"/>
        <v>0</v>
      </c>
      <c r="CS28" s="366">
        <f t="shared" si="81"/>
        <v>0</v>
      </c>
      <c r="CT28" s="394">
        <f t="shared" si="82"/>
        <v>0</v>
      </c>
      <c r="CU28" s="366">
        <f t="shared" si="83"/>
        <v>0</v>
      </c>
      <c r="CV28" s="366">
        <f t="shared" si="84"/>
        <v>0</v>
      </c>
    </row>
    <row r="29" spans="1:100" x14ac:dyDescent="0.3">
      <c r="A29" s="166">
        <v>8</v>
      </c>
      <c r="B29" s="23" t="s">
        <v>22</v>
      </c>
      <c r="C29" s="24" t="s">
        <v>96</v>
      </c>
      <c r="D29" s="23" t="s">
        <v>97</v>
      </c>
      <c r="E29" s="25" t="s">
        <v>102</v>
      </c>
      <c r="F29" s="144" t="s">
        <v>404</v>
      </c>
      <c r="G29" s="25" t="s">
        <v>18</v>
      </c>
      <c r="H29" s="149" t="s">
        <v>345</v>
      </c>
      <c r="I29" s="145">
        <v>2021</v>
      </c>
      <c r="J29" s="22" t="s">
        <v>84</v>
      </c>
      <c r="K29" s="25">
        <v>1008</v>
      </c>
      <c r="L29" s="2" t="s">
        <v>375</v>
      </c>
      <c r="M29" s="2" t="s">
        <v>392</v>
      </c>
      <c r="N29" s="28">
        <v>91.31</v>
      </c>
      <c r="O29" s="149">
        <f t="shared" si="107"/>
        <v>63825.42985434235</v>
      </c>
      <c r="P29" s="349">
        <v>5827900</v>
      </c>
      <c r="Q29" s="394">
        <f t="shared" si="1"/>
        <v>0</v>
      </c>
      <c r="R29" s="395">
        <f t="shared" si="91"/>
        <v>0</v>
      </c>
      <c r="S29" s="395">
        <f t="shared" si="92"/>
        <v>0</v>
      </c>
      <c r="T29" s="394">
        <f t="shared" si="4"/>
        <v>1</v>
      </c>
      <c r="U29" s="395">
        <f t="shared" si="93"/>
        <v>91.31</v>
      </c>
      <c r="V29" s="395">
        <f t="shared" si="94"/>
        <v>5827900</v>
      </c>
      <c r="W29" s="394">
        <f t="shared" si="7"/>
        <v>0</v>
      </c>
      <c r="X29" s="396">
        <f t="shared" si="95"/>
        <v>0</v>
      </c>
      <c r="Y29" s="396">
        <f t="shared" si="96"/>
        <v>0</v>
      </c>
      <c r="Z29" s="394">
        <f t="shared" si="10"/>
        <v>0</v>
      </c>
      <c r="AA29" s="396">
        <f t="shared" si="97"/>
        <v>0</v>
      </c>
      <c r="AB29" s="396">
        <f t="shared" si="98"/>
        <v>0</v>
      </c>
      <c r="AC29" s="394">
        <f t="shared" si="13"/>
        <v>0</v>
      </c>
      <c r="AD29" s="396">
        <f t="shared" si="99"/>
        <v>0</v>
      </c>
      <c r="AE29" s="396">
        <f t="shared" si="100"/>
        <v>0</v>
      </c>
      <c r="AF29" s="389">
        <f t="shared" si="101"/>
        <v>91.31</v>
      </c>
      <c r="AG29" s="367">
        <f t="shared" si="102"/>
        <v>5827900</v>
      </c>
      <c r="AH29" s="367">
        <f t="shared" si="103"/>
        <v>1</v>
      </c>
      <c r="AI29" s="367">
        <f t="shared" si="104"/>
        <v>0</v>
      </c>
      <c r="AJ29" s="367">
        <f t="shared" si="105"/>
        <v>0</v>
      </c>
      <c r="AK29" s="372">
        <f t="shared" si="106"/>
        <v>0</v>
      </c>
      <c r="AL29" s="394">
        <f t="shared" si="22"/>
        <v>0</v>
      </c>
      <c r="AM29" s="395">
        <f t="shared" si="23"/>
        <v>0</v>
      </c>
      <c r="AN29" s="395">
        <f t="shared" si="24"/>
        <v>0</v>
      </c>
      <c r="AO29" s="394">
        <f t="shared" si="25"/>
        <v>1</v>
      </c>
      <c r="AP29" s="395">
        <f t="shared" si="26"/>
        <v>91.31</v>
      </c>
      <c r="AQ29" s="395">
        <f t="shared" si="27"/>
        <v>5827900</v>
      </c>
      <c r="AR29" s="394">
        <f t="shared" si="28"/>
        <v>0</v>
      </c>
      <c r="AS29" s="366">
        <f t="shared" si="29"/>
        <v>0</v>
      </c>
      <c r="AT29" s="366">
        <f t="shared" si="30"/>
        <v>0</v>
      </c>
      <c r="AU29" s="394">
        <f t="shared" si="31"/>
        <v>0</v>
      </c>
      <c r="AV29" s="395">
        <f t="shared" si="32"/>
        <v>0</v>
      </c>
      <c r="AW29" s="395">
        <f t="shared" si="33"/>
        <v>0</v>
      </c>
      <c r="AX29" s="394">
        <f t="shared" si="34"/>
        <v>1</v>
      </c>
      <c r="AY29" s="366">
        <f t="shared" si="35"/>
        <v>91.31</v>
      </c>
      <c r="AZ29" s="366">
        <f t="shared" si="36"/>
        <v>5827900</v>
      </c>
      <c r="BA29" s="394">
        <f t="shared" si="37"/>
        <v>0</v>
      </c>
      <c r="BB29" s="366">
        <f t="shared" si="38"/>
        <v>0</v>
      </c>
      <c r="BC29" s="366">
        <f t="shared" si="39"/>
        <v>0</v>
      </c>
      <c r="BD29" s="394">
        <f t="shared" si="40"/>
        <v>0</v>
      </c>
      <c r="BE29" s="366">
        <f t="shared" si="41"/>
        <v>0</v>
      </c>
      <c r="BF29" s="366">
        <f t="shared" si="42"/>
        <v>0</v>
      </c>
      <c r="BG29" s="394">
        <f t="shared" si="43"/>
        <v>1</v>
      </c>
      <c r="BH29" s="366">
        <f t="shared" si="44"/>
        <v>91.31</v>
      </c>
      <c r="BI29" s="366">
        <f t="shared" si="45"/>
        <v>5827900</v>
      </c>
      <c r="BJ29" s="394">
        <f t="shared" si="46"/>
        <v>0</v>
      </c>
      <c r="BK29" s="366">
        <f t="shared" si="47"/>
        <v>0</v>
      </c>
      <c r="BL29" s="366">
        <f t="shared" si="48"/>
        <v>0</v>
      </c>
      <c r="BM29" s="394">
        <f t="shared" si="49"/>
        <v>0</v>
      </c>
      <c r="BN29" s="366">
        <f t="shared" si="50"/>
        <v>0</v>
      </c>
      <c r="BO29" s="366">
        <f t="shared" si="51"/>
        <v>0</v>
      </c>
      <c r="BP29" s="394">
        <f t="shared" si="52"/>
        <v>0</v>
      </c>
      <c r="BQ29" s="366">
        <f t="shared" si="53"/>
        <v>0</v>
      </c>
      <c r="BR29" s="366">
        <f t="shared" si="54"/>
        <v>0</v>
      </c>
      <c r="BS29" s="394">
        <f t="shared" si="55"/>
        <v>0</v>
      </c>
      <c r="BT29" s="366">
        <f t="shared" si="56"/>
        <v>0</v>
      </c>
      <c r="BU29" s="366">
        <f t="shared" si="57"/>
        <v>0</v>
      </c>
      <c r="BV29" s="394">
        <f t="shared" si="58"/>
        <v>0</v>
      </c>
      <c r="BW29" s="366">
        <f t="shared" si="59"/>
        <v>0</v>
      </c>
      <c r="BX29" s="366">
        <f t="shared" si="60"/>
        <v>0</v>
      </c>
      <c r="BY29" s="394">
        <f t="shared" si="61"/>
        <v>0</v>
      </c>
      <c r="BZ29" s="366">
        <f t="shared" si="62"/>
        <v>0</v>
      </c>
      <c r="CA29" s="366">
        <f t="shared" si="63"/>
        <v>0</v>
      </c>
      <c r="CB29" s="394">
        <f t="shared" si="64"/>
        <v>0</v>
      </c>
      <c r="CC29" s="366">
        <f t="shared" si="65"/>
        <v>0</v>
      </c>
      <c r="CD29" s="366">
        <f t="shared" si="66"/>
        <v>0</v>
      </c>
      <c r="CE29" s="394">
        <f t="shared" si="67"/>
        <v>0</v>
      </c>
      <c r="CF29" s="366">
        <f t="shared" si="68"/>
        <v>0</v>
      </c>
      <c r="CG29" s="366">
        <f t="shared" si="69"/>
        <v>0</v>
      </c>
      <c r="CH29" s="394">
        <f t="shared" si="70"/>
        <v>0</v>
      </c>
      <c r="CI29" s="366">
        <f t="shared" si="71"/>
        <v>0</v>
      </c>
      <c r="CJ29" s="366">
        <f t="shared" si="72"/>
        <v>0</v>
      </c>
      <c r="CK29" s="394">
        <f t="shared" si="73"/>
        <v>0</v>
      </c>
      <c r="CL29" s="366">
        <f t="shared" si="74"/>
        <v>0</v>
      </c>
      <c r="CM29" s="366">
        <f t="shared" si="75"/>
        <v>0</v>
      </c>
      <c r="CN29" s="394">
        <f t="shared" si="76"/>
        <v>1</v>
      </c>
      <c r="CO29" s="366">
        <f t="shared" si="77"/>
        <v>91.31</v>
      </c>
      <c r="CP29" s="366">
        <f t="shared" si="78"/>
        <v>5827900</v>
      </c>
      <c r="CQ29" s="394">
        <f t="shared" si="79"/>
        <v>0</v>
      </c>
      <c r="CR29" s="366">
        <f t="shared" si="80"/>
        <v>0</v>
      </c>
      <c r="CS29" s="366">
        <f t="shared" si="81"/>
        <v>0</v>
      </c>
      <c r="CT29" s="394">
        <f t="shared" si="82"/>
        <v>0</v>
      </c>
      <c r="CU29" s="366">
        <f t="shared" si="83"/>
        <v>0</v>
      </c>
      <c r="CV29" s="366">
        <f t="shared" si="84"/>
        <v>0</v>
      </c>
    </row>
    <row r="30" spans="1:100" x14ac:dyDescent="0.3">
      <c r="A30" s="166">
        <v>9</v>
      </c>
      <c r="B30" s="23" t="s">
        <v>22</v>
      </c>
      <c r="C30" s="24" t="s">
        <v>104</v>
      </c>
      <c r="D30" s="23" t="s">
        <v>106</v>
      </c>
      <c r="E30" s="25" t="s">
        <v>102</v>
      </c>
      <c r="F30" s="23" t="s">
        <v>408</v>
      </c>
      <c r="G30" s="27" t="s">
        <v>94</v>
      </c>
      <c r="H30" s="149" t="s">
        <v>345</v>
      </c>
      <c r="I30" s="26">
        <v>2020</v>
      </c>
      <c r="J30" s="17" t="s">
        <v>82</v>
      </c>
      <c r="K30" s="25">
        <v>1002</v>
      </c>
      <c r="L30" s="2" t="s">
        <v>375</v>
      </c>
      <c r="M30" s="25" t="s">
        <v>17</v>
      </c>
      <c r="N30" s="28">
        <v>59.7</v>
      </c>
      <c r="O30" s="29">
        <v>60000</v>
      </c>
      <c r="P30" s="349">
        <f>N30*O30</f>
        <v>3582000</v>
      </c>
      <c r="Q30" s="394">
        <f t="shared" si="1"/>
        <v>0</v>
      </c>
      <c r="R30" s="395">
        <f t="shared" si="91"/>
        <v>0</v>
      </c>
      <c r="S30" s="395">
        <f t="shared" si="92"/>
        <v>0</v>
      </c>
      <c r="T30" s="394">
        <f t="shared" si="4"/>
        <v>1</v>
      </c>
      <c r="U30" s="395">
        <f t="shared" si="93"/>
        <v>59.7</v>
      </c>
      <c r="V30" s="395">
        <f t="shared" si="94"/>
        <v>3582000</v>
      </c>
      <c r="W30" s="394">
        <f t="shared" si="7"/>
        <v>0</v>
      </c>
      <c r="X30" s="396">
        <f t="shared" si="95"/>
        <v>0</v>
      </c>
      <c r="Y30" s="396">
        <f t="shared" si="96"/>
        <v>0</v>
      </c>
      <c r="Z30" s="394">
        <f t="shared" si="10"/>
        <v>0</v>
      </c>
      <c r="AA30" s="396">
        <f t="shared" si="97"/>
        <v>0</v>
      </c>
      <c r="AB30" s="396">
        <f t="shared" si="98"/>
        <v>0</v>
      </c>
      <c r="AC30" s="394">
        <f t="shared" si="13"/>
        <v>0</v>
      </c>
      <c r="AD30" s="396">
        <f t="shared" si="99"/>
        <v>0</v>
      </c>
      <c r="AE30" s="396">
        <f t="shared" si="100"/>
        <v>0</v>
      </c>
      <c r="AF30" s="389">
        <f t="shared" si="101"/>
        <v>0</v>
      </c>
      <c r="AG30" s="367">
        <f t="shared" si="102"/>
        <v>0</v>
      </c>
      <c r="AH30" s="367">
        <f t="shared" si="103"/>
        <v>0</v>
      </c>
      <c r="AI30" s="367">
        <f t="shared" si="104"/>
        <v>59.7</v>
      </c>
      <c r="AJ30" s="367">
        <f t="shared" si="105"/>
        <v>3582000</v>
      </c>
      <c r="AK30" s="372">
        <f t="shared" si="106"/>
        <v>1</v>
      </c>
      <c r="AL30" s="394">
        <f t="shared" si="22"/>
        <v>0</v>
      </c>
      <c r="AM30" s="395">
        <f t="shared" si="23"/>
        <v>0</v>
      </c>
      <c r="AN30" s="395">
        <f t="shared" si="24"/>
        <v>0</v>
      </c>
      <c r="AO30" s="394">
        <f t="shared" si="25"/>
        <v>1</v>
      </c>
      <c r="AP30" s="395">
        <f t="shared" si="26"/>
        <v>59.7</v>
      </c>
      <c r="AQ30" s="395">
        <f t="shared" si="27"/>
        <v>3582000</v>
      </c>
      <c r="AR30" s="394">
        <f t="shared" si="28"/>
        <v>0</v>
      </c>
      <c r="AS30" s="366">
        <f t="shared" si="29"/>
        <v>0</v>
      </c>
      <c r="AT30" s="366">
        <f t="shared" si="30"/>
        <v>0</v>
      </c>
      <c r="AU30" s="394">
        <f t="shared" si="31"/>
        <v>1</v>
      </c>
      <c r="AV30" s="395">
        <f t="shared" si="32"/>
        <v>59.7</v>
      </c>
      <c r="AW30" s="395">
        <f t="shared" si="33"/>
        <v>3582000</v>
      </c>
      <c r="AX30" s="394">
        <f t="shared" si="34"/>
        <v>0</v>
      </c>
      <c r="AY30" s="366">
        <f t="shared" si="35"/>
        <v>0</v>
      </c>
      <c r="AZ30" s="366">
        <f t="shared" si="36"/>
        <v>0</v>
      </c>
      <c r="BA30" s="394">
        <f t="shared" si="37"/>
        <v>0</v>
      </c>
      <c r="BB30" s="366">
        <f t="shared" si="38"/>
        <v>0</v>
      </c>
      <c r="BC30" s="366">
        <f t="shared" si="39"/>
        <v>0</v>
      </c>
      <c r="BD30" s="394">
        <f t="shared" si="40"/>
        <v>0</v>
      </c>
      <c r="BE30" s="366">
        <f t="shared" si="41"/>
        <v>0</v>
      </c>
      <c r="BF30" s="366">
        <f t="shared" si="42"/>
        <v>0</v>
      </c>
      <c r="BG30" s="394">
        <f t="shared" si="43"/>
        <v>0</v>
      </c>
      <c r="BH30" s="366">
        <f t="shared" si="44"/>
        <v>0</v>
      </c>
      <c r="BI30" s="366">
        <f t="shared" si="45"/>
        <v>0</v>
      </c>
      <c r="BJ30" s="394">
        <f t="shared" si="46"/>
        <v>1</v>
      </c>
      <c r="BK30" s="366">
        <f t="shared" si="47"/>
        <v>59.7</v>
      </c>
      <c r="BL30" s="366">
        <f t="shared" si="48"/>
        <v>3582000</v>
      </c>
      <c r="BM30" s="394">
        <f t="shared" si="49"/>
        <v>0</v>
      </c>
      <c r="BN30" s="366">
        <f t="shared" si="50"/>
        <v>0</v>
      </c>
      <c r="BO30" s="366">
        <f t="shared" si="51"/>
        <v>0</v>
      </c>
      <c r="BP30" s="394">
        <f t="shared" si="52"/>
        <v>0</v>
      </c>
      <c r="BQ30" s="366">
        <f t="shared" si="53"/>
        <v>0</v>
      </c>
      <c r="BR30" s="366">
        <f t="shared" si="54"/>
        <v>0</v>
      </c>
      <c r="BS30" s="394">
        <f t="shared" si="55"/>
        <v>0</v>
      </c>
      <c r="BT30" s="366">
        <f t="shared" si="56"/>
        <v>0</v>
      </c>
      <c r="BU30" s="366">
        <f t="shared" si="57"/>
        <v>0</v>
      </c>
      <c r="BV30" s="394">
        <f t="shared" si="58"/>
        <v>0</v>
      </c>
      <c r="BW30" s="366">
        <f t="shared" si="59"/>
        <v>0</v>
      </c>
      <c r="BX30" s="366">
        <f t="shared" si="60"/>
        <v>0</v>
      </c>
      <c r="BY30" s="394">
        <f t="shared" si="61"/>
        <v>0</v>
      </c>
      <c r="BZ30" s="366">
        <f t="shared" si="62"/>
        <v>0</v>
      </c>
      <c r="CA30" s="366">
        <f t="shared" si="63"/>
        <v>0</v>
      </c>
      <c r="CB30" s="394">
        <f t="shared" si="64"/>
        <v>0</v>
      </c>
      <c r="CC30" s="366">
        <f t="shared" si="65"/>
        <v>0</v>
      </c>
      <c r="CD30" s="366">
        <f t="shared" si="66"/>
        <v>0</v>
      </c>
      <c r="CE30" s="394">
        <f t="shared" si="67"/>
        <v>0</v>
      </c>
      <c r="CF30" s="366">
        <f t="shared" si="68"/>
        <v>0</v>
      </c>
      <c r="CG30" s="366">
        <f t="shared" si="69"/>
        <v>0</v>
      </c>
      <c r="CH30" s="394">
        <f t="shared" si="70"/>
        <v>0</v>
      </c>
      <c r="CI30" s="366">
        <f t="shared" si="71"/>
        <v>0</v>
      </c>
      <c r="CJ30" s="366">
        <f t="shared" si="72"/>
        <v>0</v>
      </c>
      <c r="CK30" s="394">
        <f t="shared" si="73"/>
        <v>1</v>
      </c>
      <c r="CL30" s="366">
        <f t="shared" si="74"/>
        <v>59.7</v>
      </c>
      <c r="CM30" s="366">
        <f t="shared" si="75"/>
        <v>3582000</v>
      </c>
      <c r="CN30" s="394">
        <f t="shared" si="76"/>
        <v>0</v>
      </c>
      <c r="CO30" s="366">
        <f t="shared" si="77"/>
        <v>0</v>
      </c>
      <c r="CP30" s="366">
        <f t="shared" si="78"/>
        <v>0</v>
      </c>
      <c r="CQ30" s="394">
        <f t="shared" si="79"/>
        <v>0</v>
      </c>
      <c r="CR30" s="366">
        <f t="shared" si="80"/>
        <v>0</v>
      </c>
      <c r="CS30" s="366">
        <f t="shared" si="81"/>
        <v>0</v>
      </c>
      <c r="CT30" s="394">
        <f t="shared" si="82"/>
        <v>0</v>
      </c>
      <c r="CU30" s="366">
        <f t="shared" si="83"/>
        <v>0</v>
      </c>
      <c r="CV30" s="366">
        <f t="shared" si="84"/>
        <v>0</v>
      </c>
    </row>
    <row r="31" spans="1:100" x14ac:dyDescent="0.3">
      <c r="A31" s="165">
        <v>10</v>
      </c>
      <c r="B31" s="23" t="s">
        <v>22</v>
      </c>
      <c r="C31" s="24" t="s">
        <v>104</v>
      </c>
      <c r="D31" s="23" t="s">
        <v>106</v>
      </c>
      <c r="E31" s="25" t="s">
        <v>102</v>
      </c>
      <c r="F31" s="23" t="s">
        <v>408</v>
      </c>
      <c r="G31" s="27" t="s">
        <v>94</v>
      </c>
      <c r="H31" s="149" t="s">
        <v>345</v>
      </c>
      <c r="I31" s="26">
        <v>2020</v>
      </c>
      <c r="J31" s="22" t="s">
        <v>84</v>
      </c>
      <c r="K31" s="25">
        <v>1003</v>
      </c>
      <c r="L31" s="2" t="s">
        <v>375</v>
      </c>
      <c r="M31" s="25" t="s">
        <v>17</v>
      </c>
      <c r="N31" s="28">
        <v>145.30000000000001</v>
      </c>
      <c r="O31" s="29">
        <v>60000</v>
      </c>
      <c r="P31" s="349">
        <f>N31*O31</f>
        <v>8718000</v>
      </c>
      <c r="Q31" s="394">
        <f t="shared" si="1"/>
        <v>0</v>
      </c>
      <c r="R31" s="395">
        <f t="shared" si="91"/>
        <v>0</v>
      </c>
      <c r="S31" s="395">
        <f t="shared" si="92"/>
        <v>0</v>
      </c>
      <c r="T31" s="394">
        <f t="shared" si="4"/>
        <v>1</v>
      </c>
      <c r="U31" s="395">
        <f t="shared" si="93"/>
        <v>145.30000000000001</v>
      </c>
      <c r="V31" s="395">
        <f t="shared" si="94"/>
        <v>8718000</v>
      </c>
      <c r="W31" s="394">
        <f t="shared" si="7"/>
        <v>0</v>
      </c>
      <c r="X31" s="396">
        <f t="shared" si="95"/>
        <v>0</v>
      </c>
      <c r="Y31" s="396">
        <f t="shared" si="96"/>
        <v>0</v>
      </c>
      <c r="Z31" s="394">
        <f t="shared" si="10"/>
        <v>0</v>
      </c>
      <c r="AA31" s="396">
        <f t="shared" si="97"/>
        <v>0</v>
      </c>
      <c r="AB31" s="396">
        <f t="shared" si="98"/>
        <v>0</v>
      </c>
      <c r="AC31" s="394">
        <f t="shared" si="13"/>
        <v>0</v>
      </c>
      <c r="AD31" s="396">
        <f t="shared" si="99"/>
        <v>0</v>
      </c>
      <c r="AE31" s="396">
        <f t="shared" si="100"/>
        <v>0</v>
      </c>
      <c r="AF31" s="389">
        <f t="shared" si="101"/>
        <v>0</v>
      </c>
      <c r="AG31" s="367">
        <f t="shared" si="102"/>
        <v>0</v>
      </c>
      <c r="AH31" s="367">
        <f t="shared" si="103"/>
        <v>0</v>
      </c>
      <c r="AI31" s="367">
        <f t="shared" si="104"/>
        <v>145.30000000000001</v>
      </c>
      <c r="AJ31" s="367">
        <f t="shared" si="105"/>
        <v>8718000</v>
      </c>
      <c r="AK31" s="372">
        <f t="shared" si="106"/>
        <v>1</v>
      </c>
      <c r="AL31" s="394">
        <f t="shared" si="22"/>
        <v>0</v>
      </c>
      <c r="AM31" s="395">
        <f t="shared" si="23"/>
        <v>0</v>
      </c>
      <c r="AN31" s="395">
        <f t="shared" si="24"/>
        <v>0</v>
      </c>
      <c r="AO31" s="394">
        <f t="shared" si="25"/>
        <v>1</v>
      </c>
      <c r="AP31" s="395">
        <f t="shared" si="26"/>
        <v>145.30000000000001</v>
      </c>
      <c r="AQ31" s="395">
        <f t="shared" si="27"/>
        <v>8718000</v>
      </c>
      <c r="AR31" s="394">
        <f t="shared" si="28"/>
        <v>0</v>
      </c>
      <c r="AS31" s="366">
        <f t="shared" si="29"/>
        <v>0</v>
      </c>
      <c r="AT31" s="366">
        <f t="shared" si="30"/>
        <v>0</v>
      </c>
      <c r="AU31" s="394">
        <f t="shared" si="31"/>
        <v>1</v>
      </c>
      <c r="AV31" s="395">
        <f t="shared" si="32"/>
        <v>145.30000000000001</v>
      </c>
      <c r="AW31" s="395">
        <f t="shared" si="33"/>
        <v>8718000</v>
      </c>
      <c r="AX31" s="394">
        <f t="shared" si="34"/>
        <v>0</v>
      </c>
      <c r="AY31" s="366">
        <f t="shared" si="35"/>
        <v>0</v>
      </c>
      <c r="AZ31" s="366">
        <f t="shared" si="36"/>
        <v>0</v>
      </c>
      <c r="BA31" s="394">
        <f t="shared" si="37"/>
        <v>0</v>
      </c>
      <c r="BB31" s="366">
        <f t="shared" si="38"/>
        <v>0</v>
      </c>
      <c r="BC31" s="366">
        <f t="shared" si="39"/>
        <v>0</v>
      </c>
      <c r="BD31" s="394">
        <f t="shared" si="40"/>
        <v>0</v>
      </c>
      <c r="BE31" s="366">
        <f t="shared" si="41"/>
        <v>0</v>
      </c>
      <c r="BF31" s="366">
        <f t="shared" si="42"/>
        <v>0</v>
      </c>
      <c r="BG31" s="394">
        <f t="shared" si="43"/>
        <v>0</v>
      </c>
      <c r="BH31" s="366">
        <f t="shared" si="44"/>
        <v>0</v>
      </c>
      <c r="BI31" s="366">
        <f t="shared" si="45"/>
        <v>0</v>
      </c>
      <c r="BJ31" s="394">
        <f t="shared" si="46"/>
        <v>1</v>
      </c>
      <c r="BK31" s="366">
        <f t="shared" si="47"/>
        <v>145.30000000000001</v>
      </c>
      <c r="BL31" s="366">
        <f t="shared" si="48"/>
        <v>8718000</v>
      </c>
      <c r="BM31" s="394">
        <f t="shared" si="49"/>
        <v>0</v>
      </c>
      <c r="BN31" s="366">
        <f t="shared" si="50"/>
        <v>0</v>
      </c>
      <c r="BO31" s="366">
        <f t="shared" si="51"/>
        <v>0</v>
      </c>
      <c r="BP31" s="394">
        <f t="shared" si="52"/>
        <v>0</v>
      </c>
      <c r="BQ31" s="366">
        <f t="shared" si="53"/>
        <v>0</v>
      </c>
      <c r="BR31" s="366">
        <f t="shared" si="54"/>
        <v>0</v>
      </c>
      <c r="BS31" s="394">
        <f t="shared" si="55"/>
        <v>0</v>
      </c>
      <c r="BT31" s="366">
        <f t="shared" si="56"/>
        <v>0</v>
      </c>
      <c r="BU31" s="366">
        <f t="shared" si="57"/>
        <v>0</v>
      </c>
      <c r="BV31" s="394">
        <f t="shared" si="58"/>
        <v>0</v>
      </c>
      <c r="BW31" s="366">
        <f t="shared" si="59"/>
        <v>0</v>
      </c>
      <c r="BX31" s="366">
        <f t="shared" si="60"/>
        <v>0</v>
      </c>
      <c r="BY31" s="394">
        <f t="shared" si="61"/>
        <v>0</v>
      </c>
      <c r="BZ31" s="366">
        <f t="shared" si="62"/>
        <v>0</v>
      </c>
      <c r="CA31" s="366">
        <f t="shared" si="63"/>
        <v>0</v>
      </c>
      <c r="CB31" s="394">
        <f t="shared" si="64"/>
        <v>0</v>
      </c>
      <c r="CC31" s="366">
        <f t="shared" si="65"/>
        <v>0</v>
      </c>
      <c r="CD31" s="366">
        <f t="shared" si="66"/>
        <v>0</v>
      </c>
      <c r="CE31" s="394">
        <f t="shared" si="67"/>
        <v>0</v>
      </c>
      <c r="CF31" s="366">
        <f t="shared" si="68"/>
        <v>0</v>
      </c>
      <c r="CG31" s="366">
        <f t="shared" si="69"/>
        <v>0</v>
      </c>
      <c r="CH31" s="394">
        <f t="shared" si="70"/>
        <v>0</v>
      </c>
      <c r="CI31" s="366">
        <f t="shared" si="71"/>
        <v>0</v>
      </c>
      <c r="CJ31" s="366">
        <f t="shared" si="72"/>
        <v>0</v>
      </c>
      <c r="CK31" s="394">
        <f t="shared" si="73"/>
        <v>1</v>
      </c>
      <c r="CL31" s="366">
        <f t="shared" si="74"/>
        <v>145.30000000000001</v>
      </c>
      <c r="CM31" s="366">
        <f t="shared" si="75"/>
        <v>8718000</v>
      </c>
      <c r="CN31" s="394">
        <f t="shared" si="76"/>
        <v>0</v>
      </c>
      <c r="CO31" s="366">
        <f t="shared" si="77"/>
        <v>0</v>
      </c>
      <c r="CP31" s="366">
        <f t="shared" si="78"/>
        <v>0</v>
      </c>
      <c r="CQ31" s="394">
        <f t="shared" si="79"/>
        <v>0</v>
      </c>
      <c r="CR31" s="366">
        <f t="shared" si="80"/>
        <v>0</v>
      </c>
      <c r="CS31" s="366">
        <f t="shared" si="81"/>
        <v>0</v>
      </c>
      <c r="CT31" s="394">
        <f t="shared" si="82"/>
        <v>0</v>
      </c>
      <c r="CU31" s="366">
        <f t="shared" si="83"/>
        <v>0</v>
      </c>
      <c r="CV31" s="366">
        <f t="shared" si="84"/>
        <v>0</v>
      </c>
    </row>
    <row r="32" spans="1:100" x14ac:dyDescent="0.3">
      <c r="A32" s="166">
        <v>11</v>
      </c>
      <c r="B32" s="23" t="s">
        <v>22</v>
      </c>
      <c r="C32" s="24" t="s">
        <v>104</v>
      </c>
      <c r="D32" s="23" t="s">
        <v>106</v>
      </c>
      <c r="E32" s="25" t="s">
        <v>102</v>
      </c>
      <c r="F32" s="23" t="s">
        <v>408</v>
      </c>
      <c r="G32" s="27" t="s">
        <v>94</v>
      </c>
      <c r="H32" s="149" t="s">
        <v>345</v>
      </c>
      <c r="I32" s="26">
        <v>2020</v>
      </c>
      <c r="J32" s="22" t="s">
        <v>84</v>
      </c>
      <c r="K32" s="25">
        <v>1004</v>
      </c>
      <c r="L32" s="2" t="s">
        <v>375</v>
      </c>
      <c r="M32" s="25" t="s">
        <v>17</v>
      </c>
      <c r="N32" s="28">
        <v>157.30000000000001</v>
      </c>
      <c r="O32" s="29">
        <v>60000</v>
      </c>
      <c r="P32" s="349">
        <f>N32*O32</f>
        <v>9438000</v>
      </c>
      <c r="Q32" s="394">
        <f t="shared" si="1"/>
        <v>0</v>
      </c>
      <c r="R32" s="395">
        <f t="shared" si="91"/>
        <v>0</v>
      </c>
      <c r="S32" s="395">
        <f t="shared" si="92"/>
        <v>0</v>
      </c>
      <c r="T32" s="394">
        <f t="shared" si="4"/>
        <v>1</v>
      </c>
      <c r="U32" s="395">
        <f t="shared" si="93"/>
        <v>157.30000000000001</v>
      </c>
      <c r="V32" s="395">
        <f t="shared" si="94"/>
        <v>9438000</v>
      </c>
      <c r="W32" s="394">
        <f t="shared" si="7"/>
        <v>0</v>
      </c>
      <c r="X32" s="396">
        <f t="shared" si="95"/>
        <v>0</v>
      </c>
      <c r="Y32" s="396">
        <f t="shared" si="96"/>
        <v>0</v>
      </c>
      <c r="Z32" s="394">
        <f t="shared" si="10"/>
        <v>0</v>
      </c>
      <c r="AA32" s="396">
        <f t="shared" si="97"/>
        <v>0</v>
      </c>
      <c r="AB32" s="396">
        <f t="shared" si="98"/>
        <v>0</v>
      </c>
      <c r="AC32" s="394">
        <f t="shared" si="13"/>
        <v>0</v>
      </c>
      <c r="AD32" s="396">
        <f t="shared" si="99"/>
        <v>0</v>
      </c>
      <c r="AE32" s="396">
        <f t="shared" si="100"/>
        <v>0</v>
      </c>
      <c r="AF32" s="389">
        <f t="shared" si="101"/>
        <v>0</v>
      </c>
      <c r="AG32" s="367">
        <f t="shared" si="102"/>
        <v>0</v>
      </c>
      <c r="AH32" s="367">
        <f t="shared" si="103"/>
        <v>0</v>
      </c>
      <c r="AI32" s="367">
        <f t="shared" si="104"/>
        <v>157.30000000000001</v>
      </c>
      <c r="AJ32" s="367">
        <f t="shared" si="105"/>
        <v>9438000</v>
      </c>
      <c r="AK32" s="372">
        <f t="shared" si="106"/>
        <v>1</v>
      </c>
      <c r="AL32" s="394">
        <f t="shared" si="22"/>
        <v>0</v>
      </c>
      <c r="AM32" s="395">
        <f t="shared" si="23"/>
        <v>0</v>
      </c>
      <c r="AN32" s="395">
        <f t="shared" si="24"/>
        <v>0</v>
      </c>
      <c r="AO32" s="394">
        <f t="shared" si="25"/>
        <v>1</v>
      </c>
      <c r="AP32" s="395">
        <f t="shared" si="26"/>
        <v>157.30000000000001</v>
      </c>
      <c r="AQ32" s="395">
        <f t="shared" si="27"/>
        <v>9438000</v>
      </c>
      <c r="AR32" s="394">
        <f t="shared" si="28"/>
        <v>0</v>
      </c>
      <c r="AS32" s="366">
        <f t="shared" si="29"/>
        <v>0</v>
      </c>
      <c r="AT32" s="366">
        <f t="shared" si="30"/>
        <v>0</v>
      </c>
      <c r="AU32" s="394">
        <f t="shared" si="31"/>
        <v>1</v>
      </c>
      <c r="AV32" s="395">
        <f t="shared" si="32"/>
        <v>157.30000000000001</v>
      </c>
      <c r="AW32" s="395">
        <f t="shared" si="33"/>
        <v>9438000</v>
      </c>
      <c r="AX32" s="394">
        <f t="shared" si="34"/>
        <v>0</v>
      </c>
      <c r="AY32" s="366">
        <f t="shared" si="35"/>
        <v>0</v>
      </c>
      <c r="AZ32" s="366">
        <f t="shared" si="36"/>
        <v>0</v>
      </c>
      <c r="BA32" s="394">
        <f t="shared" si="37"/>
        <v>0</v>
      </c>
      <c r="BB32" s="366">
        <f t="shared" si="38"/>
        <v>0</v>
      </c>
      <c r="BC32" s="366">
        <f t="shared" si="39"/>
        <v>0</v>
      </c>
      <c r="BD32" s="394">
        <f t="shared" si="40"/>
        <v>0</v>
      </c>
      <c r="BE32" s="366">
        <f t="shared" si="41"/>
        <v>0</v>
      </c>
      <c r="BF32" s="366">
        <f t="shared" si="42"/>
        <v>0</v>
      </c>
      <c r="BG32" s="394">
        <f t="shared" si="43"/>
        <v>0</v>
      </c>
      <c r="BH32" s="366">
        <f t="shared" si="44"/>
        <v>0</v>
      </c>
      <c r="BI32" s="366">
        <f t="shared" si="45"/>
        <v>0</v>
      </c>
      <c r="BJ32" s="394">
        <f t="shared" si="46"/>
        <v>1</v>
      </c>
      <c r="BK32" s="366">
        <f t="shared" si="47"/>
        <v>157.30000000000001</v>
      </c>
      <c r="BL32" s="366">
        <f t="shared" si="48"/>
        <v>9438000</v>
      </c>
      <c r="BM32" s="394">
        <f t="shared" si="49"/>
        <v>0</v>
      </c>
      <c r="BN32" s="366">
        <f t="shared" si="50"/>
        <v>0</v>
      </c>
      <c r="BO32" s="366">
        <f t="shared" si="51"/>
        <v>0</v>
      </c>
      <c r="BP32" s="394">
        <f t="shared" si="52"/>
        <v>0</v>
      </c>
      <c r="BQ32" s="366">
        <f t="shared" si="53"/>
        <v>0</v>
      </c>
      <c r="BR32" s="366">
        <f t="shared" si="54"/>
        <v>0</v>
      </c>
      <c r="BS32" s="394">
        <f t="shared" si="55"/>
        <v>0</v>
      </c>
      <c r="BT32" s="366">
        <f t="shared" si="56"/>
        <v>0</v>
      </c>
      <c r="BU32" s="366">
        <f t="shared" si="57"/>
        <v>0</v>
      </c>
      <c r="BV32" s="394">
        <f t="shared" si="58"/>
        <v>0</v>
      </c>
      <c r="BW32" s="366">
        <f t="shared" si="59"/>
        <v>0</v>
      </c>
      <c r="BX32" s="366">
        <f t="shared" si="60"/>
        <v>0</v>
      </c>
      <c r="BY32" s="394">
        <f t="shared" si="61"/>
        <v>0</v>
      </c>
      <c r="BZ32" s="366">
        <f t="shared" si="62"/>
        <v>0</v>
      </c>
      <c r="CA32" s="366">
        <f t="shared" si="63"/>
        <v>0</v>
      </c>
      <c r="CB32" s="394">
        <f t="shared" si="64"/>
        <v>0</v>
      </c>
      <c r="CC32" s="366">
        <f t="shared" si="65"/>
        <v>0</v>
      </c>
      <c r="CD32" s="366">
        <f t="shared" si="66"/>
        <v>0</v>
      </c>
      <c r="CE32" s="394">
        <f t="shared" si="67"/>
        <v>0</v>
      </c>
      <c r="CF32" s="366">
        <f t="shared" si="68"/>
        <v>0</v>
      </c>
      <c r="CG32" s="366">
        <f t="shared" si="69"/>
        <v>0</v>
      </c>
      <c r="CH32" s="394">
        <f t="shared" si="70"/>
        <v>0</v>
      </c>
      <c r="CI32" s="366">
        <f t="shared" si="71"/>
        <v>0</v>
      </c>
      <c r="CJ32" s="366">
        <f t="shared" si="72"/>
        <v>0</v>
      </c>
      <c r="CK32" s="394">
        <f t="shared" si="73"/>
        <v>1</v>
      </c>
      <c r="CL32" s="366">
        <f t="shared" si="74"/>
        <v>157.30000000000001</v>
      </c>
      <c r="CM32" s="366">
        <f t="shared" si="75"/>
        <v>9438000</v>
      </c>
      <c r="CN32" s="394">
        <f t="shared" si="76"/>
        <v>0</v>
      </c>
      <c r="CO32" s="366">
        <f t="shared" si="77"/>
        <v>0</v>
      </c>
      <c r="CP32" s="366">
        <f t="shared" si="78"/>
        <v>0</v>
      </c>
      <c r="CQ32" s="394">
        <f t="shared" si="79"/>
        <v>0</v>
      </c>
      <c r="CR32" s="366">
        <f t="shared" si="80"/>
        <v>0</v>
      </c>
      <c r="CS32" s="366">
        <f t="shared" si="81"/>
        <v>0</v>
      </c>
      <c r="CT32" s="394">
        <f t="shared" si="82"/>
        <v>0</v>
      </c>
      <c r="CU32" s="366">
        <f t="shared" si="83"/>
        <v>0</v>
      </c>
      <c r="CV32" s="366">
        <f t="shared" si="84"/>
        <v>0</v>
      </c>
    </row>
    <row r="33" spans="1:100" x14ac:dyDescent="0.3">
      <c r="A33" s="166">
        <v>12</v>
      </c>
      <c r="B33" s="23" t="s">
        <v>22</v>
      </c>
      <c r="C33" s="24" t="s">
        <v>105</v>
      </c>
      <c r="D33" s="23" t="s">
        <v>106</v>
      </c>
      <c r="E33" s="25" t="s">
        <v>102</v>
      </c>
      <c r="F33" s="23" t="s">
        <v>408</v>
      </c>
      <c r="G33" s="27" t="s">
        <v>94</v>
      </c>
      <c r="H33" s="149" t="s">
        <v>345</v>
      </c>
      <c r="I33" s="26">
        <v>2020</v>
      </c>
      <c r="J33" s="17" t="s">
        <v>82</v>
      </c>
      <c r="K33" s="25">
        <v>1002</v>
      </c>
      <c r="L33" s="2" t="s">
        <v>375</v>
      </c>
      <c r="M33" s="25" t="s">
        <v>17</v>
      </c>
      <c r="N33" s="28">
        <v>80.5</v>
      </c>
      <c r="O33" s="29">
        <f t="shared" ref="O33:O34" si="108">P33/N33</f>
        <v>60000</v>
      </c>
      <c r="P33" s="349">
        <v>4830000</v>
      </c>
      <c r="Q33" s="394">
        <f t="shared" si="1"/>
        <v>0</v>
      </c>
      <c r="R33" s="395">
        <f t="shared" si="91"/>
        <v>0</v>
      </c>
      <c r="S33" s="395">
        <f t="shared" si="92"/>
        <v>0</v>
      </c>
      <c r="T33" s="394">
        <f t="shared" si="4"/>
        <v>1</v>
      </c>
      <c r="U33" s="395">
        <f t="shared" si="93"/>
        <v>80.5</v>
      </c>
      <c r="V33" s="395">
        <f t="shared" si="94"/>
        <v>4830000</v>
      </c>
      <c r="W33" s="394">
        <f t="shared" si="7"/>
        <v>0</v>
      </c>
      <c r="X33" s="396">
        <f t="shared" si="95"/>
        <v>0</v>
      </c>
      <c r="Y33" s="396">
        <f t="shared" si="96"/>
        <v>0</v>
      </c>
      <c r="Z33" s="394">
        <f t="shared" si="10"/>
        <v>0</v>
      </c>
      <c r="AA33" s="396">
        <f t="shared" si="97"/>
        <v>0</v>
      </c>
      <c r="AB33" s="396">
        <f t="shared" si="98"/>
        <v>0</v>
      </c>
      <c r="AC33" s="394">
        <f t="shared" si="13"/>
        <v>0</v>
      </c>
      <c r="AD33" s="396">
        <f t="shared" si="99"/>
        <v>0</v>
      </c>
      <c r="AE33" s="396">
        <f t="shared" si="100"/>
        <v>0</v>
      </c>
      <c r="AF33" s="389">
        <f t="shared" si="101"/>
        <v>0</v>
      </c>
      <c r="AG33" s="367">
        <f t="shared" si="102"/>
        <v>0</v>
      </c>
      <c r="AH33" s="367">
        <f t="shared" si="103"/>
        <v>0</v>
      </c>
      <c r="AI33" s="367">
        <f t="shared" si="104"/>
        <v>80.5</v>
      </c>
      <c r="AJ33" s="367">
        <f t="shared" si="105"/>
        <v>4830000</v>
      </c>
      <c r="AK33" s="372">
        <f t="shared" si="106"/>
        <v>1</v>
      </c>
      <c r="AL33" s="394">
        <f t="shared" si="22"/>
        <v>0</v>
      </c>
      <c r="AM33" s="395">
        <f t="shared" si="23"/>
        <v>0</v>
      </c>
      <c r="AN33" s="395">
        <f t="shared" si="24"/>
        <v>0</v>
      </c>
      <c r="AO33" s="394">
        <f t="shared" si="25"/>
        <v>1</v>
      </c>
      <c r="AP33" s="395">
        <f t="shared" si="26"/>
        <v>80.5</v>
      </c>
      <c r="AQ33" s="395">
        <f t="shared" si="27"/>
        <v>4830000</v>
      </c>
      <c r="AR33" s="394">
        <f t="shared" si="28"/>
        <v>0</v>
      </c>
      <c r="AS33" s="366">
        <f t="shared" si="29"/>
        <v>0</v>
      </c>
      <c r="AT33" s="366">
        <f t="shared" si="30"/>
        <v>0</v>
      </c>
      <c r="AU33" s="394">
        <f t="shared" si="31"/>
        <v>1</v>
      </c>
      <c r="AV33" s="395">
        <f t="shared" si="32"/>
        <v>80.5</v>
      </c>
      <c r="AW33" s="395">
        <f t="shared" si="33"/>
        <v>4830000</v>
      </c>
      <c r="AX33" s="394">
        <f t="shared" si="34"/>
        <v>0</v>
      </c>
      <c r="AY33" s="366">
        <f t="shared" si="35"/>
        <v>0</v>
      </c>
      <c r="AZ33" s="366">
        <f t="shared" si="36"/>
        <v>0</v>
      </c>
      <c r="BA33" s="394">
        <f t="shared" si="37"/>
        <v>0</v>
      </c>
      <c r="BB33" s="366">
        <f t="shared" si="38"/>
        <v>0</v>
      </c>
      <c r="BC33" s="366">
        <f t="shared" si="39"/>
        <v>0</v>
      </c>
      <c r="BD33" s="394">
        <f t="shared" si="40"/>
        <v>0</v>
      </c>
      <c r="BE33" s="366">
        <f t="shared" si="41"/>
        <v>0</v>
      </c>
      <c r="BF33" s="366">
        <f t="shared" si="42"/>
        <v>0</v>
      </c>
      <c r="BG33" s="394">
        <f t="shared" si="43"/>
        <v>0</v>
      </c>
      <c r="BH33" s="366">
        <f t="shared" si="44"/>
        <v>0</v>
      </c>
      <c r="BI33" s="366">
        <f t="shared" si="45"/>
        <v>0</v>
      </c>
      <c r="BJ33" s="394">
        <f t="shared" si="46"/>
        <v>1</v>
      </c>
      <c r="BK33" s="366">
        <f t="shared" si="47"/>
        <v>80.5</v>
      </c>
      <c r="BL33" s="366">
        <f t="shared" si="48"/>
        <v>4830000</v>
      </c>
      <c r="BM33" s="394">
        <f t="shared" si="49"/>
        <v>0</v>
      </c>
      <c r="BN33" s="366">
        <f t="shared" si="50"/>
        <v>0</v>
      </c>
      <c r="BO33" s="366">
        <f t="shared" si="51"/>
        <v>0</v>
      </c>
      <c r="BP33" s="394">
        <f t="shared" si="52"/>
        <v>0</v>
      </c>
      <c r="BQ33" s="366">
        <f t="shared" si="53"/>
        <v>0</v>
      </c>
      <c r="BR33" s="366">
        <f t="shared" si="54"/>
        <v>0</v>
      </c>
      <c r="BS33" s="394">
        <f t="shared" si="55"/>
        <v>0</v>
      </c>
      <c r="BT33" s="366">
        <f t="shared" si="56"/>
        <v>0</v>
      </c>
      <c r="BU33" s="366">
        <f t="shared" si="57"/>
        <v>0</v>
      </c>
      <c r="BV33" s="394">
        <f t="shared" si="58"/>
        <v>0</v>
      </c>
      <c r="BW33" s="366">
        <f t="shared" si="59"/>
        <v>0</v>
      </c>
      <c r="BX33" s="366">
        <f t="shared" si="60"/>
        <v>0</v>
      </c>
      <c r="BY33" s="394">
        <f t="shared" si="61"/>
        <v>0</v>
      </c>
      <c r="BZ33" s="366">
        <f t="shared" si="62"/>
        <v>0</v>
      </c>
      <c r="CA33" s="366">
        <f t="shared" si="63"/>
        <v>0</v>
      </c>
      <c r="CB33" s="394">
        <f t="shared" si="64"/>
        <v>0</v>
      </c>
      <c r="CC33" s="366">
        <f t="shared" si="65"/>
        <v>0</v>
      </c>
      <c r="CD33" s="366">
        <f t="shared" si="66"/>
        <v>0</v>
      </c>
      <c r="CE33" s="394">
        <f t="shared" si="67"/>
        <v>0</v>
      </c>
      <c r="CF33" s="366">
        <f t="shared" si="68"/>
        <v>0</v>
      </c>
      <c r="CG33" s="366">
        <f t="shared" si="69"/>
        <v>0</v>
      </c>
      <c r="CH33" s="394">
        <f t="shared" si="70"/>
        <v>0</v>
      </c>
      <c r="CI33" s="366">
        <f t="shared" si="71"/>
        <v>0</v>
      </c>
      <c r="CJ33" s="366">
        <f t="shared" si="72"/>
        <v>0</v>
      </c>
      <c r="CK33" s="394">
        <f t="shared" si="73"/>
        <v>1</v>
      </c>
      <c r="CL33" s="366">
        <f t="shared" si="74"/>
        <v>80.5</v>
      </c>
      <c r="CM33" s="366">
        <f t="shared" si="75"/>
        <v>4830000</v>
      </c>
      <c r="CN33" s="394">
        <f t="shared" si="76"/>
        <v>0</v>
      </c>
      <c r="CO33" s="366">
        <f t="shared" si="77"/>
        <v>0</v>
      </c>
      <c r="CP33" s="366">
        <f t="shared" si="78"/>
        <v>0</v>
      </c>
      <c r="CQ33" s="394">
        <f t="shared" si="79"/>
        <v>0</v>
      </c>
      <c r="CR33" s="366">
        <f t="shared" si="80"/>
        <v>0</v>
      </c>
      <c r="CS33" s="366">
        <f t="shared" si="81"/>
        <v>0</v>
      </c>
      <c r="CT33" s="394">
        <f t="shared" si="82"/>
        <v>0</v>
      </c>
      <c r="CU33" s="366">
        <f t="shared" si="83"/>
        <v>0</v>
      </c>
      <c r="CV33" s="366">
        <f t="shared" si="84"/>
        <v>0</v>
      </c>
    </row>
    <row r="34" spans="1:100" x14ac:dyDescent="0.3">
      <c r="A34" s="165">
        <v>13</v>
      </c>
      <c r="B34" s="23" t="s">
        <v>22</v>
      </c>
      <c r="C34" s="24" t="s">
        <v>105</v>
      </c>
      <c r="D34" s="23" t="s">
        <v>106</v>
      </c>
      <c r="E34" s="25" t="s">
        <v>102</v>
      </c>
      <c r="F34" s="23" t="s">
        <v>408</v>
      </c>
      <c r="G34" s="27" t="s">
        <v>94</v>
      </c>
      <c r="H34" s="149" t="s">
        <v>345</v>
      </c>
      <c r="I34" s="26">
        <v>2020</v>
      </c>
      <c r="J34" s="17" t="s">
        <v>82</v>
      </c>
      <c r="K34" s="25">
        <v>1003</v>
      </c>
      <c r="L34" s="2" t="s">
        <v>375</v>
      </c>
      <c r="M34" s="25" t="s">
        <v>17</v>
      </c>
      <c r="N34" s="28">
        <v>72.099999999999994</v>
      </c>
      <c r="O34" s="29">
        <f t="shared" si="108"/>
        <v>60000.000000000007</v>
      </c>
      <c r="P34" s="349">
        <v>4326000</v>
      </c>
      <c r="Q34" s="394">
        <f t="shared" si="1"/>
        <v>0</v>
      </c>
      <c r="R34" s="395">
        <f t="shared" si="91"/>
        <v>0</v>
      </c>
      <c r="S34" s="395">
        <f t="shared" si="92"/>
        <v>0</v>
      </c>
      <c r="T34" s="394">
        <f t="shared" si="4"/>
        <v>1</v>
      </c>
      <c r="U34" s="395">
        <f t="shared" si="93"/>
        <v>72.099999999999994</v>
      </c>
      <c r="V34" s="395">
        <f t="shared" si="94"/>
        <v>4326000</v>
      </c>
      <c r="W34" s="394">
        <f t="shared" si="7"/>
        <v>0</v>
      </c>
      <c r="X34" s="396">
        <f t="shared" si="95"/>
        <v>0</v>
      </c>
      <c r="Y34" s="396">
        <f t="shared" si="96"/>
        <v>0</v>
      </c>
      <c r="Z34" s="394">
        <f t="shared" si="10"/>
        <v>0</v>
      </c>
      <c r="AA34" s="396">
        <f t="shared" si="97"/>
        <v>0</v>
      </c>
      <c r="AB34" s="396">
        <f t="shared" si="98"/>
        <v>0</v>
      </c>
      <c r="AC34" s="394">
        <f t="shared" si="13"/>
        <v>0</v>
      </c>
      <c r="AD34" s="396">
        <f t="shared" si="99"/>
        <v>0</v>
      </c>
      <c r="AE34" s="396">
        <f t="shared" si="100"/>
        <v>0</v>
      </c>
      <c r="AF34" s="389">
        <f t="shared" si="101"/>
        <v>0</v>
      </c>
      <c r="AG34" s="367">
        <f t="shared" si="102"/>
        <v>0</v>
      </c>
      <c r="AH34" s="367">
        <f t="shared" si="103"/>
        <v>0</v>
      </c>
      <c r="AI34" s="367">
        <f t="shared" si="104"/>
        <v>72.099999999999994</v>
      </c>
      <c r="AJ34" s="367">
        <f t="shared" si="105"/>
        <v>4326000</v>
      </c>
      <c r="AK34" s="372">
        <f t="shared" si="106"/>
        <v>1</v>
      </c>
      <c r="AL34" s="394">
        <f t="shared" si="22"/>
        <v>0</v>
      </c>
      <c r="AM34" s="395">
        <f t="shared" si="23"/>
        <v>0</v>
      </c>
      <c r="AN34" s="395">
        <f t="shared" si="24"/>
        <v>0</v>
      </c>
      <c r="AO34" s="394">
        <f t="shared" si="25"/>
        <v>1</v>
      </c>
      <c r="AP34" s="395">
        <f t="shared" si="26"/>
        <v>72.099999999999994</v>
      </c>
      <c r="AQ34" s="395">
        <f t="shared" si="27"/>
        <v>4326000</v>
      </c>
      <c r="AR34" s="394">
        <f t="shared" si="28"/>
        <v>0</v>
      </c>
      <c r="AS34" s="366">
        <f t="shared" si="29"/>
        <v>0</v>
      </c>
      <c r="AT34" s="366">
        <f t="shared" si="30"/>
        <v>0</v>
      </c>
      <c r="AU34" s="394">
        <f t="shared" si="31"/>
        <v>1</v>
      </c>
      <c r="AV34" s="395">
        <f t="shared" si="32"/>
        <v>72.099999999999994</v>
      </c>
      <c r="AW34" s="395">
        <f t="shared" si="33"/>
        <v>4326000</v>
      </c>
      <c r="AX34" s="394">
        <f t="shared" si="34"/>
        <v>0</v>
      </c>
      <c r="AY34" s="366">
        <f t="shared" si="35"/>
        <v>0</v>
      </c>
      <c r="AZ34" s="366">
        <f t="shared" si="36"/>
        <v>0</v>
      </c>
      <c r="BA34" s="394">
        <f t="shared" si="37"/>
        <v>0</v>
      </c>
      <c r="BB34" s="366">
        <f t="shared" si="38"/>
        <v>0</v>
      </c>
      <c r="BC34" s="366">
        <f t="shared" si="39"/>
        <v>0</v>
      </c>
      <c r="BD34" s="394">
        <f t="shared" si="40"/>
        <v>0</v>
      </c>
      <c r="BE34" s="366">
        <f t="shared" si="41"/>
        <v>0</v>
      </c>
      <c r="BF34" s="366">
        <f t="shared" si="42"/>
        <v>0</v>
      </c>
      <c r="BG34" s="394">
        <f t="shared" si="43"/>
        <v>0</v>
      </c>
      <c r="BH34" s="366">
        <f t="shared" si="44"/>
        <v>0</v>
      </c>
      <c r="BI34" s="366">
        <f t="shared" si="45"/>
        <v>0</v>
      </c>
      <c r="BJ34" s="394">
        <f t="shared" si="46"/>
        <v>1</v>
      </c>
      <c r="BK34" s="366">
        <f t="shared" si="47"/>
        <v>72.099999999999994</v>
      </c>
      <c r="BL34" s="366">
        <f t="shared" si="48"/>
        <v>4326000</v>
      </c>
      <c r="BM34" s="394">
        <f t="shared" si="49"/>
        <v>0</v>
      </c>
      <c r="BN34" s="366">
        <f t="shared" si="50"/>
        <v>0</v>
      </c>
      <c r="BO34" s="366">
        <f t="shared" si="51"/>
        <v>0</v>
      </c>
      <c r="BP34" s="394">
        <f t="shared" si="52"/>
        <v>0</v>
      </c>
      <c r="BQ34" s="366">
        <f t="shared" si="53"/>
        <v>0</v>
      </c>
      <c r="BR34" s="366">
        <f t="shared" si="54"/>
        <v>0</v>
      </c>
      <c r="BS34" s="394">
        <f t="shared" si="55"/>
        <v>0</v>
      </c>
      <c r="BT34" s="366">
        <f t="shared" si="56"/>
        <v>0</v>
      </c>
      <c r="BU34" s="366">
        <f t="shared" si="57"/>
        <v>0</v>
      </c>
      <c r="BV34" s="394">
        <f t="shared" si="58"/>
        <v>0</v>
      </c>
      <c r="BW34" s="366">
        <f t="shared" si="59"/>
        <v>0</v>
      </c>
      <c r="BX34" s="366">
        <f t="shared" si="60"/>
        <v>0</v>
      </c>
      <c r="BY34" s="394">
        <f t="shared" si="61"/>
        <v>0</v>
      </c>
      <c r="BZ34" s="366">
        <f t="shared" si="62"/>
        <v>0</v>
      </c>
      <c r="CA34" s="366">
        <f t="shared" si="63"/>
        <v>0</v>
      </c>
      <c r="CB34" s="394">
        <f t="shared" si="64"/>
        <v>0</v>
      </c>
      <c r="CC34" s="366">
        <f t="shared" si="65"/>
        <v>0</v>
      </c>
      <c r="CD34" s="366">
        <f t="shared" si="66"/>
        <v>0</v>
      </c>
      <c r="CE34" s="394">
        <f t="shared" si="67"/>
        <v>0</v>
      </c>
      <c r="CF34" s="366">
        <f t="shared" si="68"/>
        <v>0</v>
      </c>
      <c r="CG34" s="366">
        <f t="shared" si="69"/>
        <v>0</v>
      </c>
      <c r="CH34" s="394">
        <f t="shared" si="70"/>
        <v>0</v>
      </c>
      <c r="CI34" s="366">
        <f t="shared" si="71"/>
        <v>0</v>
      </c>
      <c r="CJ34" s="366">
        <f t="shared" si="72"/>
        <v>0</v>
      </c>
      <c r="CK34" s="394">
        <f t="shared" si="73"/>
        <v>1</v>
      </c>
      <c r="CL34" s="366">
        <f t="shared" si="74"/>
        <v>72.099999999999994</v>
      </c>
      <c r="CM34" s="366">
        <f t="shared" si="75"/>
        <v>4326000</v>
      </c>
      <c r="CN34" s="394">
        <f t="shared" si="76"/>
        <v>0</v>
      </c>
      <c r="CO34" s="366">
        <f t="shared" si="77"/>
        <v>0</v>
      </c>
      <c r="CP34" s="366">
        <f t="shared" si="78"/>
        <v>0</v>
      </c>
      <c r="CQ34" s="394">
        <f t="shared" si="79"/>
        <v>0</v>
      </c>
      <c r="CR34" s="366">
        <f t="shared" si="80"/>
        <v>0</v>
      </c>
      <c r="CS34" s="366">
        <f t="shared" si="81"/>
        <v>0</v>
      </c>
      <c r="CT34" s="394">
        <f t="shared" si="82"/>
        <v>0</v>
      </c>
      <c r="CU34" s="366">
        <f t="shared" si="83"/>
        <v>0</v>
      </c>
      <c r="CV34" s="366">
        <f t="shared" si="84"/>
        <v>0</v>
      </c>
    </row>
    <row r="35" spans="1:100" x14ac:dyDescent="0.3">
      <c r="A35" s="166">
        <v>14</v>
      </c>
      <c r="B35" s="18" t="s">
        <v>22</v>
      </c>
      <c r="C35" s="8" t="s">
        <v>110</v>
      </c>
      <c r="D35" s="8" t="s">
        <v>111</v>
      </c>
      <c r="E35" s="25" t="s">
        <v>102</v>
      </c>
      <c r="F35" s="8" t="s">
        <v>18</v>
      </c>
      <c r="G35" s="8" t="s">
        <v>18</v>
      </c>
      <c r="H35" s="8"/>
      <c r="I35" s="7" t="s">
        <v>62</v>
      </c>
      <c r="J35" s="6" t="s">
        <v>83</v>
      </c>
      <c r="K35" s="11">
        <v>1009</v>
      </c>
      <c r="L35" s="2" t="s">
        <v>375</v>
      </c>
      <c r="M35" s="2" t="s">
        <v>392</v>
      </c>
      <c r="N35" s="7">
        <v>189.9</v>
      </c>
      <c r="O35" s="32">
        <f t="shared" si="0"/>
        <v>60000</v>
      </c>
      <c r="P35" s="350">
        <v>11394000</v>
      </c>
      <c r="Q35" s="394">
        <f t="shared" si="1"/>
        <v>0</v>
      </c>
      <c r="R35" s="395">
        <f t="shared" si="91"/>
        <v>0</v>
      </c>
      <c r="S35" s="395">
        <f t="shared" si="92"/>
        <v>0</v>
      </c>
      <c r="T35" s="394">
        <f t="shared" si="4"/>
        <v>1</v>
      </c>
      <c r="U35" s="395">
        <f t="shared" si="93"/>
        <v>189.9</v>
      </c>
      <c r="V35" s="395">
        <f t="shared" si="94"/>
        <v>11394000</v>
      </c>
      <c r="W35" s="394">
        <f t="shared" si="7"/>
        <v>0</v>
      </c>
      <c r="X35" s="396">
        <f t="shared" si="95"/>
        <v>0</v>
      </c>
      <c r="Y35" s="396">
        <f t="shared" si="96"/>
        <v>0</v>
      </c>
      <c r="Z35" s="394">
        <f t="shared" si="10"/>
        <v>0</v>
      </c>
      <c r="AA35" s="396">
        <f t="shared" si="97"/>
        <v>0</v>
      </c>
      <c r="AB35" s="396">
        <f t="shared" si="98"/>
        <v>0</v>
      </c>
      <c r="AC35" s="394">
        <f t="shared" si="13"/>
        <v>0</v>
      </c>
      <c r="AD35" s="396">
        <f t="shared" si="99"/>
        <v>0</v>
      </c>
      <c r="AE35" s="396">
        <f t="shared" si="100"/>
        <v>0</v>
      </c>
      <c r="AF35" s="389">
        <f t="shared" si="101"/>
        <v>189.9</v>
      </c>
      <c r="AG35" s="367">
        <f t="shared" si="102"/>
        <v>11394000</v>
      </c>
      <c r="AH35" s="367">
        <f t="shared" si="103"/>
        <v>1</v>
      </c>
      <c r="AI35" s="367">
        <f t="shared" si="104"/>
        <v>0</v>
      </c>
      <c r="AJ35" s="367">
        <f t="shared" si="105"/>
        <v>0</v>
      </c>
      <c r="AK35" s="372">
        <f t="shared" si="106"/>
        <v>0</v>
      </c>
      <c r="AL35" s="394">
        <f t="shared" si="22"/>
        <v>0</v>
      </c>
      <c r="AM35" s="395">
        <f t="shared" si="23"/>
        <v>0</v>
      </c>
      <c r="AN35" s="395">
        <f t="shared" si="24"/>
        <v>0</v>
      </c>
      <c r="AO35" s="394">
        <f t="shared" si="25"/>
        <v>1</v>
      </c>
      <c r="AP35" s="395">
        <f t="shared" si="26"/>
        <v>189.9</v>
      </c>
      <c r="AQ35" s="395">
        <f t="shared" si="27"/>
        <v>11394000</v>
      </c>
      <c r="AR35" s="394">
        <f t="shared" si="28"/>
        <v>0</v>
      </c>
      <c r="AS35" s="366">
        <f t="shared" si="29"/>
        <v>0</v>
      </c>
      <c r="AT35" s="366">
        <f t="shared" si="30"/>
        <v>0</v>
      </c>
      <c r="AU35" s="394">
        <f t="shared" si="31"/>
        <v>0</v>
      </c>
      <c r="AV35" s="395">
        <f t="shared" si="32"/>
        <v>0</v>
      </c>
      <c r="AW35" s="395">
        <f t="shared" si="33"/>
        <v>0</v>
      </c>
      <c r="AX35" s="394">
        <f t="shared" si="34"/>
        <v>1</v>
      </c>
      <c r="AY35" s="366">
        <f t="shared" si="35"/>
        <v>189.9</v>
      </c>
      <c r="AZ35" s="366">
        <f t="shared" si="36"/>
        <v>11394000</v>
      </c>
      <c r="BA35" s="394">
        <f t="shared" si="37"/>
        <v>0</v>
      </c>
      <c r="BB35" s="366">
        <f t="shared" si="38"/>
        <v>0</v>
      </c>
      <c r="BC35" s="366">
        <f t="shared" si="39"/>
        <v>0</v>
      </c>
      <c r="BD35" s="394">
        <f t="shared" si="40"/>
        <v>0</v>
      </c>
      <c r="BE35" s="366">
        <f t="shared" si="41"/>
        <v>0</v>
      </c>
      <c r="BF35" s="366">
        <f t="shared" si="42"/>
        <v>0</v>
      </c>
      <c r="BG35" s="394">
        <f t="shared" si="43"/>
        <v>0</v>
      </c>
      <c r="BH35" s="366">
        <f t="shared" si="44"/>
        <v>0</v>
      </c>
      <c r="BI35" s="366">
        <f t="shared" si="45"/>
        <v>0</v>
      </c>
      <c r="BJ35" s="394">
        <f t="shared" si="46"/>
        <v>0</v>
      </c>
      <c r="BK35" s="366">
        <f t="shared" si="47"/>
        <v>0</v>
      </c>
      <c r="BL35" s="366">
        <f t="shared" si="48"/>
        <v>0</v>
      </c>
      <c r="BM35" s="394">
        <f t="shared" si="49"/>
        <v>1</v>
      </c>
      <c r="BN35" s="366">
        <f t="shared" si="50"/>
        <v>189.9</v>
      </c>
      <c r="BO35" s="366">
        <f t="shared" si="51"/>
        <v>11394000</v>
      </c>
      <c r="BP35" s="394">
        <f t="shared" si="52"/>
        <v>0</v>
      </c>
      <c r="BQ35" s="366">
        <f t="shared" si="53"/>
        <v>0</v>
      </c>
      <c r="BR35" s="366">
        <f t="shared" si="54"/>
        <v>0</v>
      </c>
      <c r="BS35" s="394">
        <f t="shared" si="55"/>
        <v>0</v>
      </c>
      <c r="BT35" s="366">
        <f t="shared" si="56"/>
        <v>0</v>
      </c>
      <c r="BU35" s="366">
        <f t="shared" si="57"/>
        <v>0</v>
      </c>
      <c r="BV35" s="394">
        <f t="shared" si="58"/>
        <v>0</v>
      </c>
      <c r="BW35" s="366">
        <f t="shared" si="59"/>
        <v>0</v>
      </c>
      <c r="BX35" s="366">
        <f t="shared" si="60"/>
        <v>0</v>
      </c>
      <c r="BY35" s="394">
        <f t="shared" si="61"/>
        <v>0</v>
      </c>
      <c r="BZ35" s="366">
        <f t="shared" si="62"/>
        <v>0</v>
      </c>
      <c r="CA35" s="366">
        <f t="shared" si="63"/>
        <v>0</v>
      </c>
      <c r="CB35" s="394">
        <f t="shared" si="64"/>
        <v>0</v>
      </c>
      <c r="CC35" s="366">
        <f t="shared" si="65"/>
        <v>0</v>
      </c>
      <c r="CD35" s="366">
        <f t="shared" si="66"/>
        <v>0</v>
      </c>
      <c r="CE35" s="394">
        <f t="shared" si="67"/>
        <v>1</v>
      </c>
      <c r="CF35" s="366">
        <f t="shared" si="68"/>
        <v>189.9</v>
      </c>
      <c r="CG35" s="366">
        <f t="shared" si="69"/>
        <v>11394000</v>
      </c>
      <c r="CH35" s="394">
        <f t="shared" si="70"/>
        <v>0</v>
      </c>
      <c r="CI35" s="366">
        <f t="shared" si="71"/>
        <v>0</v>
      </c>
      <c r="CJ35" s="366">
        <f t="shared" si="72"/>
        <v>0</v>
      </c>
      <c r="CK35" s="394">
        <f t="shared" si="73"/>
        <v>0</v>
      </c>
      <c r="CL35" s="366">
        <f t="shared" si="74"/>
        <v>0</v>
      </c>
      <c r="CM35" s="366">
        <f t="shared" si="75"/>
        <v>0</v>
      </c>
      <c r="CN35" s="394">
        <f t="shared" si="76"/>
        <v>0</v>
      </c>
      <c r="CO35" s="366">
        <f t="shared" si="77"/>
        <v>0</v>
      </c>
      <c r="CP35" s="366">
        <f t="shared" si="78"/>
        <v>0</v>
      </c>
      <c r="CQ35" s="394">
        <f t="shared" si="79"/>
        <v>0</v>
      </c>
      <c r="CR35" s="366">
        <f t="shared" si="80"/>
        <v>0</v>
      </c>
      <c r="CS35" s="366">
        <f t="shared" si="81"/>
        <v>0</v>
      </c>
      <c r="CT35" s="394">
        <f t="shared" si="82"/>
        <v>0</v>
      </c>
      <c r="CU35" s="366">
        <f t="shared" si="83"/>
        <v>0</v>
      </c>
      <c r="CV35" s="366">
        <f t="shared" si="84"/>
        <v>0</v>
      </c>
    </row>
    <row r="36" spans="1:100" x14ac:dyDescent="0.3">
      <c r="A36" s="166">
        <v>15</v>
      </c>
      <c r="B36" s="18" t="s">
        <v>22</v>
      </c>
      <c r="C36" s="8" t="s">
        <v>110</v>
      </c>
      <c r="D36" s="8" t="s">
        <v>111</v>
      </c>
      <c r="E36" s="25" t="s">
        <v>102</v>
      </c>
      <c r="F36" s="8" t="s">
        <v>18</v>
      </c>
      <c r="G36" s="8" t="s">
        <v>18</v>
      </c>
      <c r="H36" s="8"/>
      <c r="I36" s="7" t="s">
        <v>62</v>
      </c>
      <c r="J36" s="6" t="s">
        <v>83</v>
      </c>
      <c r="K36" s="11">
        <v>1006</v>
      </c>
      <c r="L36" s="416" t="s">
        <v>376</v>
      </c>
      <c r="M36" s="2" t="s">
        <v>392</v>
      </c>
      <c r="N36" s="7">
        <v>177.1</v>
      </c>
      <c r="O36" s="32">
        <f t="shared" si="0"/>
        <v>70000</v>
      </c>
      <c r="P36" s="350">
        <v>12397000</v>
      </c>
      <c r="Q36" s="394">
        <f t="shared" si="1"/>
        <v>0</v>
      </c>
      <c r="R36" s="395">
        <f t="shared" si="91"/>
        <v>0</v>
      </c>
      <c r="S36" s="395">
        <f t="shared" si="92"/>
        <v>0</v>
      </c>
      <c r="T36" s="394">
        <f t="shared" si="4"/>
        <v>1</v>
      </c>
      <c r="U36" s="395">
        <f t="shared" si="93"/>
        <v>177.1</v>
      </c>
      <c r="V36" s="395">
        <f t="shared" si="94"/>
        <v>12397000</v>
      </c>
      <c r="W36" s="394">
        <f t="shared" si="7"/>
        <v>0</v>
      </c>
      <c r="X36" s="396">
        <f t="shared" si="95"/>
        <v>0</v>
      </c>
      <c r="Y36" s="396">
        <f t="shared" si="96"/>
        <v>0</v>
      </c>
      <c r="Z36" s="394">
        <f t="shared" si="10"/>
        <v>0</v>
      </c>
      <c r="AA36" s="396">
        <f t="shared" si="97"/>
        <v>0</v>
      </c>
      <c r="AB36" s="396">
        <f t="shared" si="98"/>
        <v>0</v>
      </c>
      <c r="AC36" s="394">
        <f t="shared" si="13"/>
        <v>0</v>
      </c>
      <c r="AD36" s="396">
        <f t="shared" si="99"/>
        <v>0</v>
      </c>
      <c r="AE36" s="396">
        <f t="shared" si="100"/>
        <v>0</v>
      </c>
      <c r="AF36" s="389">
        <f t="shared" si="101"/>
        <v>177.1</v>
      </c>
      <c r="AG36" s="367">
        <f t="shared" si="102"/>
        <v>12397000</v>
      </c>
      <c r="AH36" s="367">
        <f t="shared" si="103"/>
        <v>1</v>
      </c>
      <c r="AI36" s="367">
        <f t="shared" si="104"/>
        <v>0</v>
      </c>
      <c r="AJ36" s="367">
        <f t="shared" si="105"/>
        <v>0</v>
      </c>
      <c r="AK36" s="372">
        <f t="shared" si="106"/>
        <v>0</v>
      </c>
      <c r="AL36" s="394">
        <f t="shared" si="22"/>
        <v>0</v>
      </c>
      <c r="AM36" s="395">
        <f t="shared" si="23"/>
        <v>0</v>
      </c>
      <c r="AN36" s="395">
        <f t="shared" si="24"/>
        <v>0</v>
      </c>
      <c r="AO36" s="394">
        <f t="shared" si="25"/>
        <v>0</v>
      </c>
      <c r="AP36" s="395">
        <f t="shared" si="26"/>
        <v>0</v>
      </c>
      <c r="AQ36" s="395">
        <f t="shared" si="27"/>
        <v>0</v>
      </c>
      <c r="AR36" s="394">
        <f t="shared" si="28"/>
        <v>1</v>
      </c>
      <c r="AS36" s="366">
        <f t="shared" si="29"/>
        <v>177.1</v>
      </c>
      <c r="AT36" s="366">
        <f t="shared" si="30"/>
        <v>12397000</v>
      </c>
      <c r="AU36" s="394">
        <f t="shared" si="31"/>
        <v>0</v>
      </c>
      <c r="AV36" s="395">
        <f t="shared" si="32"/>
        <v>0</v>
      </c>
      <c r="AW36" s="395">
        <f t="shared" si="33"/>
        <v>0</v>
      </c>
      <c r="AX36" s="394">
        <f t="shared" si="34"/>
        <v>1</v>
      </c>
      <c r="AY36" s="366">
        <f t="shared" si="35"/>
        <v>177.1</v>
      </c>
      <c r="AZ36" s="366">
        <f t="shared" si="36"/>
        <v>12397000</v>
      </c>
      <c r="BA36" s="394">
        <f t="shared" si="37"/>
        <v>0</v>
      </c>
      <c r="BB36" s="366">
        <f t="shared" si="38"/>
        <v>0</v>
      </c>
      <c r="BC36" s="366">
        <f t="shared" si="39"/>
        <v>0</v>
      </c>
      <c r="BD36" s="394">
        <f t="shared" si="40"/>
        <v>0</v>
      </c>
      <c r="BE36" s="366">
        <f t="shared" si="41"/>
        <v>0</v>
      </c>
      <c r="BF36" s="366">
        <f t="shared" si="42"/>
        <v>0</v>
      </c>
      <c r="BG36" s="394">
        <f t="shared" si="43"/>
        <v>0</v>
      </c>
      <c r="BH36" s="366">
        <f t="shared" si="44"/>
        <v>0</v>
      </c>
      <c r="BI36" s="366">
        <f t="shared" si="45"/>
        <v>0</v>
      </c>
      <c r="BJ36" s="394">
        <f t="shared" si="46"/>
        <v>0</v>
      </c>
      <c r="BK36" s="366">
        <f t="shared" si="47"/>
        <v>0</v>
      </c>
      <c r="BL36" s="366">
        <f t="shared" si="48"/>
        <v>0</v>
      </c>
      <c r="BM36" s="394">
        <f t="shared" si="49"/>
        <v>1</v>
      </c>
      <c r="BN36" s="366">
        <f t="shared" si="50"/>
        <v>177.1</v>
      </c>
      <c r="BO36" s="366">
        <f t="shared" si="51"/>
        <v>12397000</v>
      </c>
      <c r="BP36" s="394">
        <f t="shared" si="52"/>
        <v>0</v>
      </c>
      <c r="BQ36" s="366">
        <f t="shared" si="53"/>
        <v>0</v>
      </c>
      <c r="BR36" s="366">
        <f t="shared" si="54"/>
        <v>0</v>
      </c>
      <c r="BS36" s="394">
        <f t="shared" si="55"/>
        <v>0</v>
      </c>
      <c r="BT36" s="366">
        <f t="shared" si="56"/>
        <v>0</v>
      </c>
      <c r="BU36" s="366">
        <f t="shared" si="57"/>
        <v>0</v>
      </c>
      <c r="BV36" s="394">
        <f t="shared" si="58"/>
        <v>0</v>
      </c>
      <c r="BW36" s="366">
        <f t="shared" si="59"/>
        <v>0</v>
      </c>
      <c r="BX36" s="366">
        <f t="shared" si="60"/>
        <v>0</v>
      </c>
      <c r="BY36" s="394">
        <f t="shared" si="61"/>
        <v>0</v>
      </c>
      <c r="BZ36" s="366">
        <f t="shared" si="62"/>
        <v>0</v>
      </c>
      <c r="CA36" s="366">
        <f t="shared" si="63"/>
        <v>0</v>
      </c>
      <c r="CB36" s="394">
        <f t="shared" si="64"/>
        <v>0</v>
      </c>
      <c r="CC36" s="366">
        <f t="shared" si="65"/>
        <v>0</v>
      </c>
      <c r="CD36" s="366">
        <f t="shared" si="66"/>
        <v>0</v>
      </c>
      <c r="CE36" s="394">
        <f t="shared" si="67"/>
        <v>1</v>
      </c>
      <c r="CF36" s="366">
        <f t="shared" si="68"/>
        <v>177.1</v>
      </c>
      <c r="CG36" s="366">
        <f t="shared" si="69"/>
        <v>12397000</v>
      </c>
      <c r="CH36" s="394">
        <f t="shared" si="70"/>
        <v>0</v>
      </c>
      <c r="CI36" s="366">
        <f t="shared" si="71"/>
        <v>0</v>
      </c>
      <c r="CJ36" s="366">
        <f t="shared" si="72"/>
        <v>0</v>
      </c>
      <c r="CK36" s="394">
        <f t="shared" si="73"/>
        <v>0</v>
      </c>
      <c r="CL36" s="366">
        <f t="shared" si="74"/>
        <v>0</v>
      </c>
      <c r="CM36" s="366">
        <f t="shared" si="75"/>
        <v>0</v>
      </c>
      <c r="CN36" s="394">
        <f t="shared" si="76"/>
        <v>0</v>
      </c>
      <c r="CO36" s="366">
        <f t="shared" si="77"/>
        <v>0</v>
      </c>
      <c r="CP36" s="366">
        <f t="shared" si="78"/>
        <v>0</v>
      </c>
      <c r="CQ36" s="394">
        <f t="shared" si="79"/>
        <v>0</v>
      </c>
      <c r="CR36" s="366">
        <f t="shared" si="80"/>
        <v>0</v>
      </c>
      <c r="CS36" s="366">
        <f t="shared" si="81"/>
        <v>0</v>
      </c>
      <c r="CT36" s="394">
        <f t="shared" si="82"/>
        <v>0</v>
      </c>
      <c r="CU36" s="366">
        <f t="shared" si="83"/>
        <v>0</v>
      </c>
      <c r="CV36" s="366">
        <f t="shared" si="84"/>
        <v>0</v>
      </c>
    </row>
    <row r="37" spans="1:100" x14ac:dyDescent="0.3">
      <c r="A37" s="165">
        <v>16</v>
      </c>
      <c r="B37" s="18" t="s">
        <v>22</v>
      </c>
      <c r="C37" s="8" t="s">
        <v>110</v>
      </c>
      <c r="D37" s="8" t="s">
        <v>111</v>
      </c>
      <c r="E37" s="25" t="s">
        <v>102</v>
      </c>
      <c r="F37" s="8" t="s">
        <v>18</v>
      </c>
      <c r="G37" s="8" t="s">
        <v>18</v>
      </c>
      <c r="H37" s="8"/>
      <c r="I37" s="7" t="s">
        <v>62</v>
      </c>
      <c r="J37" s="6" t="s">
        <v>83</v>
      </c>
      <c r="K37" s="11">
        <v>1007</v>
      </c>
      <c r="L37" s="416" t="s">
        <v>376</v>
      </c>
      <c r="M37" s="2" t="s">
        <v>392</v>
      </c>
      <c r="N37" s="7">
        <v>194</v>
      </c>
      <c r="O37" s="32">
        <f t="shared" si="0"/>
        <v>70000</v>
      </c>
      <c r="P37" s="350">
        <v>13580000</v>
      </c>
      <c r="Q37" s="394">
        <f t="shared" si="1"/>
        <v>0</v>
      </c>
      <c r="R37" s="395">
        <f t="shared" si="91"/>
        <v>0</v>
      </c>
      <c r="S37" s="395">
        <f t="shared" si="92"/>
        <v>0</v>
      </c>
      <c r="T37" s="394">
        <f t="shared" si="4"/>
        <v>1</v>
      </c>
      <c r="U37" s="395">
        <f t="shared" si="93"/>
        <v>194</v>
      </c>
      <c r="V37" s="395">
        <f t="shared" si="94"/>
        <v>13580000</v>
      </c>
      <c r="W37" s="394">
        <f t="shared" si="7"/>
        <v>0</v>
      </c>
      <c r="X37" s="396">
        <f t="shared" si="95"/>
        <v>0</v>
      </c>
      <c r="Y37" s="396">
        <f t="shared" si="96"/>
        <v>0</v>
      </c>
      <c r="Z37" s="394">
        <f t="shared" si="10"/>
        <v>0</v>
      </c>
      <c r="AA37" s="396">
        <f t="shared" si="97"/>
        <v>0</v>
      </c>
      <c r="AB37" s="396">
        <f t="shared" si="98"/>
        <v>0</v>
      </c>
      <c r="AC37" s="394">
        <f t="shared" si="13"/>
        <v>0</v>
      </c>
      <c r="AD37" s="396">
        <f t="shared" si="99"/>
        <v>0</v>
      </c>
      <c r="AE37" s="396">
        <f t="shared" si="100"/>
        <v>0</v>
      </c>
      <c r="AF37" s="389">
        <f t="shared" si="101"/>
        <v>194</v>
      </c>
      <c r="AG37" s="367">
        <f t="shared" si="102"/>
        <v>13580000</v>
      </c>
      <c r="AH37" s="367">
        <f t="shared" si="103"/>
        <v>1</v>
      </c>
      <c r="AI37" s="367">
        <f t="shared" si="104"/>
        <v>0</v>
      </c>
      <c r="AJ37" s="367">
        <f t="shared" si="105"/>
        <v>0</v>
      </c>
      <c r="AK37" s="372">
        <f t="shared" si="106"/>
        <v>0</v>
      </c>
      <c r="AL37" s="394">
        <f t="shared" si="22"/>
        <v>0</v>
      </c>
      <c r="AM37" s="395">
        <f t="shared" si="23"/>
        <v>0</v>
      </c>
      <c r="AN37" s="395">
        <f t="shared" si="24"/>
        <v>0</v>
      </c>
      <c r="AO37" s="394">
        <f t="shared" si="25"/>
        <v>0</v>
      </c>
      <c r="AP37" s="395">
        <f t="shared" si="26"/>
        <v>0</v>
      </c>
      <c r="AQ37" s="395">
        <f t="shared" si="27"/>
        <v>0</v>
      </c>
      <c r="AR37" s="394">
        <f t="shared" si="28"/>
        <v>1</v>
      </c>
      <c r="AS37" s="366">
        <f t="shared" si="29"/>
        <v>194</v>
      </c>
      <c r="AT37" s="366">
        <f t="shared" si="30"/>
        <v>13580000</v>
      </c>
      <c r="AU37" s="394">
        <f t="shared" si="31"/>
        <v>0</v>
      </c>
      <c r="AV37" s="395">
        <f t="shared" si="32"/>
        <v>0</v>
      </c>
      <c r="AW37" s="395">
        <f t="shared" si="33"/>
        <v>0</v>
      </c>
      <c r="AX37" s="394">
        <f t="shared" si="34"/>
        <v>1</v>
      </c>
      <c r="AY37" s="366">
        <f t="shared" si="35"/>
        <v>194</v>
      </c>
      <c r="AZ37" s="366">
        <f t="shared" si="36"/>
        <v>13580000</v>
      </c>
      <c r="BA37" s="394">
        <f t="shared" si="37"/>
        <v>0</v>
      </c>
      <c r="BB37" s="366">
        <f t="shared" si="38"/>
        <v>0</v>
      </c>
      <c r="BC37" s="366">
        <f t="shared" si="39"/>
        <v>0</v>
      </c>
      <c r="BD37" s="394">
        <f t="shared" si="40"/>
        <v>0</v>
      </c>
      <c r="BE37" s="366">
        <f t="shared" si="41"/>
        <v>0</v>
      </c>
      <c r="BF37" s="366">
        <f t="shared" si="42"/>
        <v>0</v>
      </c>
      <c r="BG37" s="394">
        <f t="shared" si="43"/>
        <v>0</v>
      </c>
      <c r="BH37" s="366">
        <f t="shared" si="44"/>
        <v>0</v>
      </c>
      <c r="BI37" s="366">
        <f t="shared" si="45"/>
        <v>0</v>
      </c>
      <c r="BJ37" s="394">
        <f t="shared" si="46"/>
        <v>0</v>
      </c>
      <c r="BK37" s="366">
        <f t="shared" si="47"/>
        <v>0</v>
      </c>
      <c r="BL37" s="366">
        <f t="shared" si="48"/>
        <v>0</v>
      </c>
      <c r="BM37" s="394">
        <f t="shared" si="49"/>
        <v>1</v>
      </c>
      <c r="BN37" s="366">
        <f t="shared" si="50"/>
        <v>194</v>
      </c>
      <c r="BO37" s="366">
        <f t="shared" si="51"/>
        <v>13580000</v>
      </c>
      <c r="BP37" s="394">
        <f t="shared" si="52"/>
        <v>0</v>
      </c>
      <c r="BQ37" s="366">
        <f t="shared" si="53"/>
        <v>0</v>
      </c>
      <c r="BR37" s="366">
        <f t="shared" si="54"/>
        <v>0</v>
      </c>
      <c r="BS37" s="394">
        <f t="shared" si="55"/>
        <v>0</v>
      </c>
      <c r="BT37" s="366">
        <f t="shared" si="56"/>
        <v>0</v>
      </c>
      <c r="BU37" s="366">
        <f t="shared" si="57"/>
        <v>0</v>
      </c>
      <c r="BV37" s="394">
        <f t="shared" si="58"/>
        <v>0</v>
      </c>
      <c r="BW37" s="366">
        <f t="shared" si="59"/>
        <v>0</v>
      </c>
      <c r="BX37" s="366">
        <f t="shared" si="60"/>
        <v>0</v>
      </c>
      <c r="BY37" s="394">
        <f t="shared" si="61"/>
        <v>0</v>
      </c>
      <c r="BZ37" s="366">
        <f t="shared" si="62"/>
        <v>0</v>
      </c>
      <c r="CA37" s="366">
        <f t="shared" si="63"/>
        <v>0</v>
      </c>
      <c r="CB37" s="394">
        <f t="shared" si="64"/>
        <v>0</v>
      </c>
      <c r="CC37" s="366">
        <f t="shared" si="65"/>
        <v>0</v>
      </c>
      <c r="CD37" s="366">
        <f t="shared" si="66"/>
        <v>0</v>
      </c>
      <c r="CE37" s="394">
        <f t="shared" si="67"/>
        <v>1</v>
      </c>
      <c r="CF37" s="366">
        <f t="shared" si="68"/>
        <v>194</v>
      </c>
      <c r="CG37" s="366">
        <f t="shared" si="69"/>
        <v>13580000</v>
      </c>
      <c r="CH37" s="394">
        <f t="shared" si="70"/>
        <v>0</v>
      </c>
      <c r="CI37" s="366">
        <f t="shared" si="71"/>
        <v>0</v>
      </c>
      <c r="CJ37" s="366">
        <f t="shared" si="72"/>
        <v>0</v>
      </c>
      <c r="CK37" s="394">
        <f t="shared" si="73"/>
        <v>0</v>
      </c>
      <c r="CL37" s="366">
        <f t="shared" si="74"/>
        <v>0</v>
      </c>
      <c r="CM37" s="366">
        <f t="shared" si="75"/>
        <v>0</v>
      </c>
      <c r="CN37" s="394">
        <f t="shared" si="76"/>
        <v>0</v>
      </c>
      <c r="CO37" s="366">
        <f t="shared" si="77"/>
        <v>0</v>
      </c>
      <c r="CP37" s="366">
        <f t="shared" si="78"/>
        <v>0</v>
      </c>
      <c r="CQ37" s="394">
        <f t="shared" si="79"/>
        <v>0</v>
      </c>
      <c r="CR37" s="366">
        <f t="shared" si="80"/>
        <v>0</v>
      </c>
      <c r="CS37" s="366">
        <f t="shared" si="81"/>
        <v>0</v>
      </c>
      <c r="CT37" s="394">
        <f t="shared" si="82"/>
        <v>0</v>
      </c>
      <c r="CU37" s="366">
        <f t="shared" si="83"/>
        <v>0</v>
      </c>
      <c r="CV37" s="366">
        <f t="shared" si="84"/>
        <v>0</v>
      </c>
    </row>
    <row r="38" spans="1:100" x14ac:dyDescent="0.3">
      <c r="A38" s="166">
        <v>17</v>
      </c>
      <c r="B38" s="18" t="s">
        <v>22</v>
      </c>
      <c r="C38" s="8" t="s">
        <v>110</v>
      </c>
      <c r="D38" s="8" t="s">
        <v>111</v>
      </c>
      <c r="E38" s="25" t="s">
        <v>102</v>
      </c>
      <c r="F38" s="8" t="s">
        <v>18</v>
      </c>
      <c r="G38" s="8" t="s">
        <v>18</v>
      </c>
      <c r="H38" s="8"/>
      <c r="I38" s="7" t="s">
        <v>62</v>
      </c>
      <c r="J38" s="6" t="s">
        <v>83</v>
      </c>
      <c r="K38" s="11">
        <v>1010</v>
      </c>
      <c r="L38" s="416" t="s">
        <v>376</v>
      </c>
      <c r="M38" s="2" t="s">
        <v>392</v>
      </c>
      <c r="N38" s="7">
        <v>171.3</v>
      </c>
      <c r="O38" s="32">
        <f t="shared" si="0"/>
        <v>70000</v>
      </c>
      <c r="P38" s="350">
        <v>11991000</v>
      </c>
      <c r="Q38" s="394">
        <f t="shared" si="1"/>
        <v>0</v>
      </c>
      <c r="R38" s="395">
        <f t="shared" si="91"/>
        <v>0</v>
      </c>
      <c r="S38" s="395">
        <f t="shared" si="92"/>
        <v>0</v>
      </c>
      <c r="T38" s="394">
        <f t="shared" si="4"/>
        <v>1</v>
      </c>
      <c r="U38" s="395">
        <f t="shared" si="93"/>
        <v>171.3</v>
      </c>
      <c r="V38" s="395">
        <f t="shared" si="94"/>
        <v>11991000</v>
      </c>
      <c r="W38" s="394">
        <f t="shared" si="7"/>
        <v>0</v>
      </c>
      <c r="X38" s="396">
        <f t="shared" si="95"/>
        <v>0</v>
      </c>
      <c r="Y38" s="396">
        <f t="shared" si="96"/>
        <v>0</v>
      </c>
      <c r="Z38" s="394">
        <f t="shared" si="10"/>
        <v>0</v>
      </c>
      <c r="AA38" s="396">
        <f t="shared" si="97"/>
        <v>0</v>
      </c>
      <c r="AB38" s="396">
        <f t="shared" si="98"/>
        <v>0</v>
      </c>
      <c r="AC38" s="394">
        <f t="shared" si="13"/>
        <v>0</v>
      </c>
      <c r="AD38" s="396">
        <f t="shared" si="99"/>
        <v>0</v>
      </c>
      <c r="AE38" s="396">
        <f t="shared" si="100"/>
        <v>0</v>
      </c>
      <c r="AF38" s="389">
        <f t="shared" si="101"/>
        <v>171.3</v>
      </c>
      <c r="AG38" s="367">
        <f t="shared" si="102"/>
        <v>11991000</v>
      </c>
      <c r="AH38" s="367">
        <f t="shared" si="103"/>
        <v>1</v>
      </c>
      <c r="AI38" s="367">
        <f t="shared" si="104"/>
        <v>0</v>
      </c>
      <c r="AJ38" s="367">
        <f t="shared" si="105"/>
        <v>0</v>
      </c>
      <c r="AK38" s="372">
        <f t="shared" si="106"/>
        <v>0</v>
      </c>
      <c r="AL38" s="394">
        <f t="shared" si="22"/>
        <v>0</v>
      </c>
      <c r="AM38" s="395">
        <f t="shared" si="23"/>
        <v>0</v>
      </c>
      <c r="AN38" s="395">
        <f t="shared" si="24"/>
        <v>0</v>
      </c>
      <c r="AO38" s="394">
        <f t="shared" si="25"/>
        <v>0</v>
      </c>
      <c r="AP38" s="395">
        <f t="shared" si="26"/>
        <v>0</v>
      </c>
      <c r="AQ38" s="395">
        <f t="shared" si="27"/>
        <v>0</v>
      </c>
      <c r="AR38" s="394">
        <f t="shared" si="28"/>
        <v>1</v>
      </c>
      <c r="AS38" s="366">
        <f t="shared" si="29"/>
        <v>171.3</v>
      </c>
      <c r="AT38" s="366">
        <f t="shared" si="30"/>
        <v>11991000</v>
      </c>
      <c r="AU38" s="394">
        <f t="shared" si="31"/>
        <v>0</v>
      </c>
      <c r="AV38" s="395">
        <f t="shared" si="32"/>
        <v>0</v>
      </c>
      <c r="AW38" s="395">
        <f t="shared" si="33"/>
        <v>0</v>
      </c>
      <c r="AX38" s="394">
        <f t="shared" si="34"/>
        <v>1</v>
      </c>
      <c r="AY38" s="366">
        <f t="shared" si="35"/>
        <v>171.3</v>
      </c>
      <c r="AZ38" s="366">
        <f t="shared" si="36"/>
        <v>11991000</v>
      </c>
      <c r="BA38" s="394">
        <f t="shared" si="37"/>
        <v>0</v>
      </c>
      <c r="BB38" s="366">
        <f t="shared" si="38"/>
        <v>0</v>
      </c>
      <c r="BC38" s="366">
        <f t="shared" si="39"/>
        <v>0</v>
      </c>
      <c r="BD38" s="394">
        <f t="shared" si="40"/>
        <v>0</v>
      </c>
      <c r="BE38" s="366">
        <f t="shared" si="41"/>
        <v>0</v>
      </c>
      <c r="BF38" s="366">
        <f t="shared" si="42"/>
        <v>0</v>
      </c>
      <c r="BG38" s="394">
        <f t="shared" si="43"/>
        <v>0</v>
      </c>
      <c r="BH38" s="366">
        <f t="shared" si="44"/>
        <v>0</v>
      </c>
      <c r="BI38" s="366">
        <f t="shared" si="45"/>
        <v>0</v>
      </c>
      <c r="BJ38" s="394">
        <f t="shared" si="46"/>
        <v>0</v>
      </c>
      <c r="BK38" s="366">
        <f t="shared" si="47"/>
        <v>0</v>
      </c>
      <c r="BL38" s="366">
        <f t="shared" si="48"/>
        <v>0</v>
      </c>
      <c r="BM38" s="394">
        <f t="shared" si="49"/>
        <v>1</v>
      </c>
      <c r="BN38" s="366">
        <f t="shared" si="50"/>
        <v>171.3</v>
      </c>
      <c r="BO38" s="366">
        <f t="shared" si="51"/>
        <v>11991000</v>
      </c>
      <c r="BP38" s="394">
        <f t="shared" si="52"/>
        <v>0</v>
      </c>
      <c r="BQ38" s="366">
        <f t="shared" si="53"/>
        <v>0</v>
      </c>
      <c r="BR38" s="366">
        <f t="shared" si="54"/>
        <v>0</v>
      </c>
      <c r="BS38" s="394">
        <f t="shared" si="55"/>
        <v>0</v>
      </c>
      <c r="BT38" s="366">
        <f t="shared" si="56"/>
        <v>0</v>
      </c>
      <c r="BU38" s="366">
        <f t="shared" si="57"/>
        <v>0</v>
      </c>
      <c r="BV38" s="394">
        <f t="shared" si="58"/>
        <v>0</v>
      </c>
      <c r="BW38" s="366">
        <f t="shared" si="59"/>
        <v>0</v>
      </c>
      <c r="BX38" s="366">
        <f t="shared" si="60"/>
        <v>0</v>
      </c>
      <c r="BY38" s="394">
        <f t="shared" si="61"/>
        <v>0</v>
      </c>
      <c r="BZ38" s="366">
        <f t="shared" si="62"/>
        <v>0</v>
      </c>
      <c r="CA38" s="366">
        <f t="shared" si="63"/>
        <v>0</v>
      </c>
      <c r="CB38" s="394">
        <f t="shared" si="64"/>
        <v>0</v>
      </c>
      <c r="CC38" s="366">
        <f t="shared" si="65"/>
        <v>0</v>
      </c>
      <c r="CD38" s="366">
        <f t="shared" si="66"/>
        <v>0</v>
      </c>
      <c r="CE38" s="394">
        <f t="shared" si="67"/>
        <v>1</v>
      </c>
      <c r="CF38" s="366">
        <f t="shared" si="68"/>
        <v>171.3</v>
      </c>
      <c r="CG38" s="366">
        <f t="shared" si="69"/>
        <v>11991000</v>
      </c>
      <c r="CH38" s="394">
        <f t="shared" si="70"/>
        <v>0</v>
      </c>
      <c r="CI38" s="366">
        <f t="shared" si="71"/>
        <v>0</v>
      </c>
      <c r="CJ38" s="366">
        <f t="shared" si="72"/>
        <v>0</v>
      </c>
      <c r="CK38" s="394">
        <f t="shared" si="73"/>
        <v>0</v>
      </c>
      <c r="CL38" s="366">
        <f t="shared" si="74"/>
        <v>0</v>
      </c>
      <c r="CM38" s="366">
        <f t="shared" si="75"/>
        <v>0</v>
      </c>
      <c r="CN38" s="394">
        <f t="shared" si="76"/>
        <v>0</v>
      </c>
      <c r="CO38" s="366">
        <f t="shared" si="77"/>
        <v>0</v>
      </c>
      <c r="CP38" s="366">
        <f t="shared" si="78"/>
        <v>0</v>
      </c>
      <c r="CQ38" s="394">
        <f t="shared" si="79"/>
        <v>0</v>
      </c>
      <c r="CR38" s="366">
        <f t="shared" si="80"/>
        <v>0</v>
      </c>
      <c r="CS38" s="366">
        <f t="shared" si="81"/>
        <v>0</v>
      </c>
      <c r="CT38" s="394">
        <f t="shared" si="82"/>
        <v>0</v>
      </c>
      <c r="CU38" s="366">
        <f t="shared" si="83"/>
        <v>0</v>
      </c>
      <c r="CV38" s="366">
        <f t="shared" si="84"/>
        <v>0</v>
      </c>
    </row>
    <row r="39" spans="1:100" x14ac:dyDescent="0.3">
      <c r="A39" s="166">
        <v>18</v>
      </c>
      <c r="B39" s="18" t="s">
        <v>22</v>
      </c>
      <c r="C39" s="8" t="s">
        <v>110</v>
      </c>
      <c r="D39" s="8" t="s">
        <v>111</v>
      </c>
      <c r="E39" s="25" t="s">
        <v>102</v>
      </c>
      <c r="F39" s="8" t="s">
        <v>18</v>
      </c>
      <c r="G39" s="8" t="s">
        <v>18</v>
      </c>
      <c r="H39" s="8"/>
      <c r="I39" s="7" t="s">
        <v>62</v>
      </c>
      <c r="J39" s="6" t="s">
        <v>83</v>
      </c>
      <c r="K39" s="11">
        <v>1011</v>
      </c>
      <c r="L39" s="416" t="s">
        <v>376</v>
      </c>
      <c r="M39" s="2" t="s">
        <v>392</v>
      </c>
      <c r="N39" s="7">
        <v>190.9</v>
      </c>
      <c r="O39" s="32">
        <f t="shared" si="0"/>
        <v>70000</v>
      </c>
      <c r="P39" s="350">
        <v>13363000</v>
      </c>
      <c r="Q39" s="394">
        <f t="shared" si="1"/>
        <v>0</v>
      </c>
      <c r="R39" s="395">
        <f t="shared" si="91"/>
        <v>0</v>
      </c>
      <c r="S39" s="395">
        <f t="shared" si="92"/>
        <v>0</v>
      </c>
      <c r="T39" s="394">
        <f t="shared" si="4"/>
        <v>1</v>
      </c>
      <c r="U39" s="395">
        <f t="shared" si="93"/>
        <v>190.9</v>
      </c>
      <c r="V39" s="395">
        <f t="shared" si="94"/>
        <v>13363000</v>
      </c>
      <c r="W39" s="394">
        <f t="shared" si="7"/>
        <v>0</v>
      </c>
      <c r="X39" s="396">
        <f t="shared" si="95"/>
        <v>0</v>
      </c>
      <c r="Y39" s="396">
        <f t="shared" si="96"/>
        <v>0</v>
      </c>
      <c r="Z39" s="394">
        <f t="shared" si="10"/>
        <v>0</v>
      </c>
      <c r="AA39" s="396">
        <f t="shared" si="97"/>
        <v>0</v>
      </c>
      <c r="AB39" s="396">
        <f t="shared" si="98"/>
        <v>0</v>
      </c>
      <c r="AC39" s="394">
        <f t="shared" si="13"/>
        <v>0</v>
      </c>
      <c r="AD39" s="396">
        <f t="shared" si="99"/>
        <v>0</v>
      </c>
      <c r="AE39" s="396">
        <f t="shared" si="100"/>
        <v>0</v>
      </c>
      <c r="AF39" s="389">
        <f t="shared" si="101"/>
        <v>190.9</v>
      </c>
      <c r="AG39" s="367">
        <f t="shared" si="102"/>
        <v>13363000</v>
      </c>
      <c r="AH39" s="367">
        <f t="shared" si="103"/>
        <v>1</v>
      </c>
      <c r="AI39" s="367">
        <f t="shared" si="104"/>
        <v>0</v>
      </c>
      <c r="AJ39" s="367">
        <f t="shared" si="105"/>
        <v>0</v>
      </c>
      <c r="AK39" s="372">
        <f t="shared" si="106"/>
        <v>0</v>
      </c>
      <c r="AL39" s="394">
        <f t="shared" si="22"/>
        <v>0</v>
      </c>
      <c r="AM39" s="395">
        <f t="shared" si="23"/>
        <v>0</v>
      </c>
      <c r="AN39" s="395">
        <f t="shared" si="24"/>
        <v>0</v>
      </c>
      <c r="AO39" s="394">
        <f t="shared" si="25"/>
        <v>0</v>
      </c>
      <c r="AP39" s="395">
        <f t="shared" si="26"/>
        <v>0</v>
      </c>
      <c r="AQ39" s="395">
        <f t="shared" si="27"/>
        <v>0</v>
      </c>
      <c r="AR39" s="394">
        <f t="shared" si="28"/>
        <v>1</v>
      </c>
      <c r="AS39" s="366">
        <f t="shared" si="29"/>
        <v>190.9</v>
      </c>
      <c r="AT39" s="366">
        <f t="shared" si="30"/>
        <v>13363000</v>
      </c>
      <c r="AU39" s="394">
        <f t="shared" si="31"/>
        <v>0</v>
      </c>
      <c r="AV39" s="395">
        <f t="shared" si="32"/>
        <v>0</v>
      </c>
      <c r="AW39" s="395">
        <f t="shared" si="33"/>
        <v>0</v>
      </c>
      <c r="AX39" s="394">
        <f t="shared" si="34"/>
        <v>1</v>
      </c>
      <c r="AY39" s="366">
        <f t="shared" si="35"/>
        <v>190.9</v>
      </c>
      <c r="AZ39" s="366">
        <f t="shared" si="36"/>
        <v>13363000</v>
      </c>
      <c r="BA39" s="394">
        <f t="shared" si="37"/>
        <v>0</v>
      </c>
      <c r="BB39" s="366">
        <f t="shared" si="38"/>
        <v>0</v>
      </c>
      <c r="BC39" s="366">
        <f t="shared" si="39"/>
        <v>0</v>
      </c>
      <c r="BD39" s="394">
        <f t="shared" si="40"/>
        <v>0</v>
      </c>
      <c r="BE39" s="366">
        <f t="shared" si="41"/>
        <v>0</v>
      </c>
      <c r="BF39" s="366">
        <f t="shared" si="42"/>
        <v>0</v>
      </c>
      <c r="BG39" s="394">
        <f t="shared" si="43"/>
        <v>0</v>
      </c>
      <c r="BH39" s="366">
        <f t="shared" si="44"/>
        <v>0</v>
      </c>
      <c r="BI39" s="366">
        <f t="shared" si="45"/>
        <v>0</v>
      </c>
      <c r="BJ39" s="394">
        <f t="shared" si="46"/>
        <v>0</v>
      </c>
      <c r="BK39" s="366">
        <f t="shared" si="47"/>
        <v>0</v>
      </c>
      <c r="BL39" s="366">
        <f t="shared" si="48"/>
        <v>0</v>
      </c>
      <c r="BM39" s="394">
        <f t="shared" si="49"/>
        <v>1</v>
      </c>
      <c r="BN39" s="366">
        <f t="shared" si="50"/>
        <v>190.9</v>
      </c>
      <c r="BO39" s="366">
        <f t="shared" si="51"/>
        <v>13363000</v>
      </c>
      <c r="BP39" s="394">
        <f t="shared" si="52"/>
        <v>0</v>
      </c>
      <c r="BQ39" s="366">
        <f t="shared" si="53"/>
        <v>0</v>
      </c>
      <c r="BR39" s="366">
        <f t="shared" si="54"/>
        <v>0</v>
      </c>
      <c r="BS39" s="394">
        <f t="shared" si="55"/>
        <v>0</v>
      </c>
      <c r="BT39" s="366">
        <f t="shared" si="56"/>
        <v>0</v>
      </c>
      <c r="BU39" s="366">
        <f t="shared" si="57"/>
        <v>0</v>
      </c>
      <c r="BV39" s="394">
        <f t="shared" si="58"/>
        <v>0</v>
      </c>
      <c r="BW39" s="366">
        <f t="shared" si="59"/>
        <v>0</v>
      </c>
      <c r="BX39" s="366">
        <f t="shared" si="60"/>
        <v>0</v>
      </c>
      <c r="BY39" s="394">
        <f t="shared" si="61"/>
        <v>0</v>
      </c>
      <c r="BZ39" s="366">
        <f t="shared" si="62"/>
        <v>0</v>
      </c>
      <c r="CA39" s="366">
        <f t="shared" si="63"/>
        <v>0</v>
      </c>
      <c r="CB39" s="394">
        <f t="shared" si="64"/>
        <v>0</v>
      </c>
      <c r="CC39" s="366">
        <f t="shared" si="65"/>
        <v>0</v>
      </c>
      <c r="CD39" s="366">
        <f t="shared" si="66"/>
        <v>0</v>
      </c>
      <c r="CE39" s="394">
        <f t="shared" si="67"/>
        <v>1</v>
      </c>
      <c r="CF39" s="366">
        <f t="shared" si="68"/>
        <v>190.9</v>
      </c>
      <c r="CG39" s="366">
        <f t="shared" si="69"/>
        <v>13363000</v>
      </c>
      <c r="CH39" s="394">
        <f t="shared" si="70"/>
        <v>0</v>
      </c>
      <c r="CI39" s="366">
        <f t="shared" si="71"/>
        <v>0</v>
      </c>
      <c r="CJ39" s="366">
        <f t="shared" si="72"/>
        <v>0</v>
      </c>
      <c r="CK39" s="394">
        <f t="shared" si="73"/>
        <v>0</v>
      </c>
      <c r="CL39" s="366">
        <f t="shared" si="74"/>
        <v>0</v>
      </c>
      <c r="CM39" s="366">
        <f t="shared" si="75"/>
        <v>0</v>
      </c>
      <c r="CN39" s="394">
        <f t="shared" si="76"/>
        <v>0</v>
      </c>
      <c r="CO39" s="366">
        <f t="shared" si="77"/>
        <v>0</v>
      </c>
      <c r="CP39" s="366">
        <f t="shared" si="78"/>
        <v>0</v>
      </c>
      <c r="CQ39" s="394">
        <f t="shared" si="79"/>
        <v>0</v>
      </c>
      <c r="CR39" s="366">
        <f t="shared" si="80"/>
        <v>0</v>
      </c>
      <c r="CS39" s="366">
        <f t="shared" si="81"/>
        <v>0</v>
      </c>
      <c r="CT39" s="394">
        <f t="shared" si="82"/>
        <v>0</v>
      </c>
      <c r="CU39" s="366">
        <f t="shared" si="83"/>
        <v>0</v>
      </c>
      <c r="CV39" s="366">
        <f t="shared" si="84"/>
        <v>0</v>
      </c>
    </row>
    <row r="40" spans="1:100" x14ac:dyDescent="0.3">
      <c r="A40" s="165">
        <v>19</v>
      </c>
      <c r="B40" s="18" t="s">
        <v>22</v>
      </c>
      <c r="C40" s="8" t="s">
        <v>110</v>
      </c>
      <c r="D40" s="8" t="s">
        <v>111</v>
      </c>
      <c r="E40" s="25" t="s">
        <v>102</v>
      </c>
      <c r="F40" s="8" t="s">
        <v>18</v>
      </c>
      <c r="G40" s="8" t="s">
        <v>18</v>
      </c>
      <c r="H40" s="8"/>
      <c r="I40" s="7" t="s">
        <v>62</v>
      </c>
      <c r="J40" s="22" t="s">
        <v>84</v>
      </c>
      <c r="K40" s="11">
        <v>1015</v>
      </c>
      <c r="L40" s="2" t="s">
        <v>375</v>
      </c>
      <c r="M40" s="8" t="s">
        <v>17</v>
      </c>
      <c r="N40" s="7">
        <v>173.2</v>
      </c>
      <c r="O40" s="32">
        <f t="shared" si="0"/>
        <v>86605.080831408777</v>
      </c>
      <c r="P40" s="350">
        <v>15000000</v>
      </c>
      <c r="Q40" s="394">
        <f t="shared" si="1"/>
        <v>0</v>
      </c>
      <c r="R40" s="395">
        <f t="shared" si="91"/>
        <v>0</v>
      </c>
      <c r="S40" s="395">
        <f t="shared" si="92"/>
        <v>0</v>
      </c>
      <c r="T40" s="394">
        <f t="shared" si="4"/>
        <v>1</v>
      </c>
      <c r="U40" s="395">
        <f t="shared" si="93"/>
        <v>173.2</v>
      </c>
      <c r="V40" s="395">
        <f t="shared" si="94"/>
        <v>15000000</v>
      </c>
      <c r="W40" s="394">
        <f t="shared" si="7"/>
        <v>0</v>
      </c>
      <c r="X40" s="396">
        <f t="shared" si="95"/>
        <v>0</v>
      </c>
      <c r="Y40" s="396">
        <f t="shared" si="96"/>
        <v>0</v>
      </c>
      <c r="Z40" s="394">
        <f t="shared" si="10"/>
        <v>0</v>
      </c>
      <c r="AA40" s="396">
        <f t="shared" si="97"/>
        <v>0</v>
      </c>
      <c r="AB40" s="396">
        <f t="shared" si="98"/>
        <v>0</v>
      </c>
      <c r="AC40" s="394">
        <f t="shared" si="13"/>
        <v>0</v>
      </c>
      <c r="AD40" s="396">
        <f t="shared" si="99"/>
        <v>0</v>
      </c>
      <c r="AE40" s="396">
        <f t="shared" si="100"/>
        <v>0</v>
      </c>
      <c r="AF40" s="389">
        <f t="shared" si="101"/>
        <v>173.2</v>
      </c>
      <c r="AG40" s="367">
        <f t="shared" si="102"/>
        <v>15000000</v>
      </c>
      <c r="AH40" s="367">
        <f t="shared" si="103"/>
        <v>1</v>
      </c>
      <c r="AI40" s="367">
        <f t="shared" si="104"/>
        <v>0</v>
      </c>
      <c r="AJ40" s="367">
        <f t="shared" si="105"/>
        <v>0</v>
      </c>
      <c r="AK40" s="372">
        <f t="shared" si="106"/>
        <v>0</v>
      </c>
      <c r="AL40" s="394">
        <f t="shared" si="22"/>
        <v>0</v>
      </c>
      <c r="AM40" s="395">
        <f t="shared" si="23"/>
        <v>0</v>
      </c>
      <c r="AN40" s="395">
        <f t="shared" si="24"/>
        <v>0</v>
      </c>
      <c r="AO40" s="394">
        <f t="shared" si="25"/>
        <v>1</v>
      </c>
      <c r="AP40" s="395">
        <f t="shared" si="26"/>
        <v>173.2</v>
      </c>
      <c r="AQ40" s="395">
        <f t="shared" si="27"/>
        <v>15000000</v>
      </c>
      <c r="AR40" s="394">
        <f t="shared" si="28"/>
        <v>0</v>
      </c>
      <c r="AS40" s="366">
        <f t="shared" si="29"/>
        <v>0</v>
      </c>
      <c r="AT40" s="366">
        <f t="shared" si="30"/>
        <v>0</v>
      </c>
      <c r="AU40" s="394">
        <f t="shared" si="31"/>
        <v>1</v>
      </c>
      <c r="AV40" s="395">
        <f t="shared" si="32"/>
        <v>173.2</v>
      </c>
      <c r="AW40" s="395">
        <f t="shared" si="33"/>
        <v>15000000</v>
      </c>
      <c r="AX40" s="394">
        <f t="shared" si="34"/>
        <v>0</v>
      </c>
      <c r="AY40" s="366">
        <f t="shared" si="35"/>
        <v>0</v>
      </c>
      <c r="AZ40" s="366">
        <f t="shared" si="36"/>
        <v>0</v>
      </c>
      <c r="BA40" s="394">
        <f t="shared" si="37"/>
        <v>0</v>
      </c>
      <c r="BB40" s="366">
        <f t="shared" si="38"/>
        <v>0</v>
      </c>
      <c r="BC40" s="366">
        <f t="shared" si="39"/>
        <v>0</v>
      </c>
      <c r="BD40" s="394">
        <f t="shared" si="40"/>
        <v>0</v>
      </c>
      <c r="BE40" s="366">
        <f t="shared" si="41"/>
        <v>0</v>
      </c>
      <c r="BF40" s="366">
        <f t="shared" si="42"/>
        <v>0</v>
      </c>
      <c r="BG40" s="394">
        <f t="shared" si="43"/>
        <v>0</v>
      </c>
      <c r="BH40" s="366">
        <f t="shared" si="44"/>
        <v>0</v>
      </c>
      <c r="BI40" s="366">
        <f t="shared" si="45"/>
        <v>0</v>
      </c>
      <c r="BJ40" s="394">
        <f t="shared" si="46"/>
        <v>0</v>
      </c>
      <c r="BK40" s="366">
        <f t="shared" si="47"/>
        <v>0</v>
      </c>
      <c r="BL40" s="366">
        <f t="shared" si="48"/>
        <v>0</v>
      </c>
      <c r="BM40" s="394">
        <f t="shared" si="49"/>
        <v>1</v>
      </c>
      <c r="BN40" s="366">
        <f t="shared" si="50"/>
        <v>173.2</v>
      </c>
      <c r="BO40" s="366">
        <f t="shared" si="51"/>
        <v>15000000</v>
      </c>
      <c r="BP40" s="394">
        <f t="shared" si="52"/>
        <v>0</v>
      </c>
      <c r="BQ40" s="366">
        <f t="shared" si="53"/>
        <v>0</v>
      </c>
      <c r="BR40" s="366">
        <f t="shared" si="54"/>
        <v>0</v>
      </c>
      <c r="BS40" s="394">
        <f t="shared" si="55"/>
        <v>0</v>
      </c>
      <c r="BT40" s="366">
        <f t="shared" si="56"/>
        <v>0</v>
      </c>
      <c r="BU40" s="366">
        <f t="shared" si="57"/>
        <v>0</v>
      </c>
      <c r="BV40" s="394">
        <f t="shared" si="58"/>
        <v>0</v>
      </c>
      <c r="BW40" s="366">
        <f t="shared" si="59"/>
        <v>0</v>
      </c>
      <c r="BX40" s="366">
        <f t="shared" si="60"/>
        <v>0</v>
      </c>
      <c r="BY40" s="394">
        <f t="shared" si="61"/>
        <v>0</v>
      </c>
      <c r="BZ40" s="366">
        <f t="shared" si="62"/>
        <v>0</v>
      </c>
      <c r="CA40" s="366">
        <f t="shared" si="63"/>
        <v>0</v>
      </c>
      <c r="CB40" s="394">
        <f t="shared" si="64"/>
        <v>0</v>
      </c>
      <c r="CC40" s="366">
        <f t="shared" si="65"/>
        <v>0</v>
      </c>
      <c r="CD40" s="366">
        <f t="shared" si="66"/>
        <v>0</v>
      </c>
      <c r="CE40" s="394">
        <f t="shared" si="67"/>
        <v>1</v>
      </c>
      <c r="CF40" s="366">
        <f t="shared" si="68"/>
        <v>173.2</v>
      </c>
      <c r="CG40" s="366">
        <f t="shared" si="69"/>
        <v>15000000</v>
      </c>
      <c r="CH40" s="394">
        <f t="shared" si="70"/>
        <v>0</v>
      </c>
      <c r="CI40" s="366">
        <f t="shared" si="71"/>
        <v>0</v>
      </c>
      <c r="CJ40" s="366">
        <f t="shared" si="72"/>
        <v>0</v>
      </c>
      <c r="CK40" s="394">
        <f t="shared" si="73"/>
        <v>0</v>
      </c>
      <c r="CL40" s="366">
        <f t="shared" si="74"/>
        <v>0</v>
      </c>
      <c r="CM40" s="366">
        <f t="shared" si="75"/>
        <v>0</v>
      </c>
      <c r="CN40" s="394">
        <f t="shared" si="76"/>
        <v>0</v>
      </c>
      <c r="CO40" s="366">
        <f t="shared" si="77"/>
        <v>0</v>
      </c>
      <c r="CP40" s="366">
        <f t="shared" si="78"/>
        <v>0</v>
      </c>
      <c r="CQ40" s="394">
        <f t="shared" si="79"/>
        <v>0</v>
      </c>
      <c r="CR40" s="366">
        <f t="shared" si="80"/>
        <v>0</v>
      </c>
      <c r="CS40" s="366">
        <f t="shared" si="81"/>
        <v>0</v>
      </c>
      <c r="CT40" s="394">
        <f t="shared" si="82"/>
        <v>0</v>
      </c>
      <c r="CU40" s="366">
        <f t="shared" si="83"/>
        <v>0</v>
      </c>
      <c r="CV40" s="366">
        <f t="shared" si="84"/>
        <v>0</v>
      </c>
    </row>
    <row r="41" spans="1:100" x14ac:dyDescent="0.3">
      <c r="A41" s="166">
        <v>20</v>
      </c>
      <c r="B41" s="18" t="s">
        <v>22</v>
      </c>
      <c r="C41" s="8" t="s">
        <v>110</v>
      </c>
      <c r="D41" s="8" t="s">
        <v>111</v>
      </c>
      <c r="E41" s="25" t="s">
        <v>102</v>
      </c>
      <c r="F41" s="8" t="s">
        <v>18</v>
      </c>
      <c r="G41" s="8" t="s">
        <v>18</v>
      </c>
      <c r="H41" s="8"/>
      <c r="I41" s="7" t="s">
        <v>62</v>
      </c>
      <c r="J41" s="22" t="s">
        <v>84</v>
      </c>
      <c r="K41" s="11">
        <v>1016</v>
      </c>
      <c r="L41" s="416" t="s">
        <v>376</v>
      </c>
      <c r="M41" s="8" t="s">
        <v>17</v>
      </c>
      <c r="N41" s="7">
        <v>296.3</v>
      </c>
      <c r="O41" s="32">
        <f t="shared" si="0"/>
        <v>77624.029699628751</v>
      </c>
      <c r="P41" s="350">
        <v>23000000</v>
      </c>
      <c r="Q41" s="394">
        <f t="shared" si="1"/>
        <v>0</v>
      </c>
      <c r="R41" s="395">
        <f t="shared" si="91"/>
        <v>0</v>
      </c>
      <c r="S41" s="395">
        <f t="shared" si="92"/>
        <v>0</v>
      </c>
      <c r="T41" s="394">
        <f t="shared" si="4"/>
        <v>1</v>
      </c>
      <c r="U41" s="395">
        <f t="shared" si="93"/>
        <v>296.3</v>
      </c>
      <c r="V41" s="395">
        <f t="shared" si="94"/>
        <v>23000000</v>
      </c>
      <c r="W41" s="394">
        <f t="shared" si="7"/>
        <v>0</v>
      </c>
      <c r="X41" s="396">
        <f t="shared" si="95"/>
        <v>0</v>
      </c>
      <c r="Y41" s="396">
        <f t="shared" si="96"/>
        <v>0</v>
      </c>
      <c r="Z41" s="394">
        <f t="shared" si="10"/>
        <v>0</v>
      </c>
      <c r="AA41" s="396">
        <f t="shared" si="97"/>
        <v>0</v>
      </c>
      <c r="AB41" s="396">
        <f t="shared" si="98"/>
        <v>0</v>
      </c>
      <c r="AC41" s="394">
        <f t="shared" si="13"/>
        <v>0</v>
      </c>
      <c r="AD41" s="396">
        <f t="shared" si="99"/>
        <v>0</v>
      </c>
      <c r="AE41" s="396">
        <f t="shared" si="100"/>
        <v>0</v>
      </c>
      <c r="AF41" s="389">
        <f t="shared" si="101"/>
        <v>296.3</v>
      </c>
      <c r="AG41" s="367">
        <f t="shared" si="102"/>
        <v>23000000</v>
      </c>
      <c r="AH41" s="367">
        <f t="shared" si="103"/>
        <v>1</v>
      </c>
      <c r="AI41" s="367">
        <f t="shared" si="104"/>
        <v>0</v>
      </c>
      <c r="AJ41" s="367">
        <f t="shared" si="105"/>
        <v>0</v>
      </c>
      <c r="AK41" s="372">
        <f t="shared" si="106"/>
        <v>0</v>
      </c>
      <c r="AL41" s="394">
        <f t="shared" si="22"/>
        <v>0</v>
      </c>
      <c r="AM41" s="395">
        <f t="shared" si="23"/>
        <v>0</v>
      </c>
      <c r="AN41" s="395">
        <f t="shared" si="24"/>
        <v>0</v>
      </c>
      <c r="AO41" s="394">
        <f t="shared" si="25"/>
        <v>0</v>
      </c>
      <c r="AP41" s="395">
        <f t="shared" si="26"/>
        <v>0</v>
      </c>
      <c r="AQ41" s="395">
        <f t="shared" si="27"/>
        <v>0</v>
      </c>
      <c r="AR41" s="394">
        <f t="shared" si="28"/>
        <v>1</v>
      </c>
      <c r="AS41" s="366">
        <f t="shared" si="29"/>
        <v>296.3</v>
      </c>
      <c r="AT41" s="366">
        <f t="shared" si="30"/>
        <v>23000000</v>
      </c>
      <c r="AU41" s="394">
        <f t="shared" si="31"/>
        <v>1</v>
      </c>
      <c r="AV41" s="395">
        <f t="shared" si="32"/>
        <v>296.3</v>
      </c>
      <c r="AW41" s="395">
        <f t="shared" si="33"/>
        <v>23000000</v>
      </c>
      <c r="AX41" s="394">
        <f t="shared" si="34"/>
        <v>0</v>
      </c>
      <c r="AY41" s="366">
        <f t="shared" si="35"/>
        <v>0</v>
      </c>
      <c r="AZ41" s="366">
        <f t="shared" si="36"/>
        <v>0</v>
      </c>
      <c r="BA41" s="394">
        <f t="shared" si="37"/>
        <v>0</v>
      </c>
      <c r="BB41" s="366">
        <f t="shared" si="38"/>
        <v>0</v>
      </c>
      <c r="BC41" s="366">
        <f t="shared" si="39"/>
        <v>0</v>
      </c>
      <c r="BD41" s="394">
        <f t="shared" si="40"/>
        <v>0</v>
      </c>
      <c r="BE41" s="366">
        <f t="shared" si="41"/>
        <v>0</v>
      </c>
      <c r="BF41" s="366">
        <f t="shared" si="42"/>
        <v>0</v>
      </c>
      <c r="BG41" s="394">
        <f t="shared" si="43"/>
        <v>0</v>
      </c>
      <c r="BH41" s="366">
        <f t="shared" si="44"/>
        <v>0</v>
      </c>
      <c r="BI41" s="366">
        <f t="shared" si="45"/>
        <v>0</v>
      </c>
      <c r="BJ41" s="394">
        <f t="shared" si="46"/>
        <v>0</v>
      </c>
      <c r="BK41" s="366">
        <f t="shared" si="47"/>
        <v>0</v>
      </c>
      <c r="BL41" s="366">
        <f t="shared" si="48"/>
        <v>0</v>
      </c>
      <c r="BM41" s="394">
        <f t="shared" si="49"/>
        <v>1</v>
      </c>
      <c r="BN41" s="366">
        <f t="shared" si="50"/>
        <v>296.3</v>
      </c>
      <c r="BO41" s="366">
        <f t="shared" si="51"/>
        <v>23000000</v>
      </c>
      <c r="BP41" s="394">
        <f t="shared" si="52"/>
        <v>0</v>
      </c>
      <c r="BQ41" s="366">
        <f t="shared" si="53"/>
        <v>0</v>
      </c>
      <c r="BR41" s="366">
        <f t="shared" si="54"/>
        <v>0</v>
      </c>
      <c r="BS41" s="394">
        <f t="shared" si="55"/>
        <v>0</v>
      </c>
      <c r="BT41" s="366">
        <f t="shared" si="56"/>
        <v>0</v>
      </c>
      <c r="BU41" s="366">
        <f t="shared" si="57"/>
        <v>0</v>
      </c>
      <c r="BV41" s="394">
        <f t="shared" si="58"/>
        <v>0</v>
      </c>
      <c r="BW41" s="366">
        <f t="shared" si="59"/>
        <v>0</v>
      </c>
      <c r="BX41" s="366">
        <f t="shared" si="60"/>
        <v>0</v>
      </c>
      <c r="BY41" s="394">
        <f t="shared" si="61"/>
        <v>0</v>
      </c>
      <c r="BZ41" s="366">
        <f t="shared" si="62"/>
        <v>0</v>
      </c>
      <c r="CA41" s="366">
        <f t="shared" si="63"/>
        <v>0</v>
      </c>
      <c r="CB41" s="394">
        <f t="shared" si="64"/>
        <v>0</v>
      </c>
      <c r="CC41" s="366">
        <f t="shared" si="65"/>
        <v>0</v>
      </c>
      <c r="CD41" s="366">
        <f t="shared" si="66"/>
        <v>0</v>
      </c>
      <c r="CE41" s="394">
        <f t="shared" si="67"/>
        <v>1</v>
      </c>
      <c r="CF41" s="366">
        <f t="shared" si="68"/>
        <v>296.3</v>
      </c>
      <c r="CG41" s="366">
        <f t="shared" si="69"/>
        <v>23000000</v>
      </c>
      <c r="CH41" s="394">
        <f t="shared" si="70"/>
        <v>0</v>
      </c>
      <c r="CI41" s="366">
        <f t="shared" si="71"/>
        <v>0</v>
      </c>
      <c r="CJ41" s="366">
        <f t="shared" si="72"/>
        <v>0</v>
      </c>
      <c r="CK41" s="394">
        <f t="shared" si="73"/>
        <v>0</v>
      </c>
      <c r="CL41" s="366">
        <f t="shared" si="74"/>
        <v>0</v>
      </c>
      <c r="CM41" s="366">
        <f t="shared" si="75"/>
        <v>0</v>
      </c>
      <c r="CN41" s="394">
        <f t="shared" si="76"/>
        <v>0</v>
      </c>
      <c r="CO41" s="366">
        <f t="shared" si="77"/>
        <v>0</v>
      </c>
      <c r="CP41" s="366">
        <f t="shared" si="78"/>
        <v>0</v>
      </c>
      <c r="CQ41" s="394">
        <f t="shared" si="79"/>
        <v>0</v>
      </c>
      <c r="CR41" s="366">
        <f t="shared" si="80"/>
        <v>0</v>
      </c>
      <c r="CS41" s="366">
        <f t="shared" si="81"/>
        <v>0</v>
      </c>
      <c r="CT41" s="394">
        <f t="shared" si="82"/>
        <v>0</v>
      </c>
      <c r="CU41" s="366">
        <f t="shared" si="83"/>
        <v>0</v>
      </c>
      <c r="CV41" s="366">
        <f t="shared" si="84"/>
        <v>0</v>
      </c>
    </row>
    <row r="42" spans="1:100" x14ac:dyDescent="0.3">
      <c r="A42" s="166">
        <v>21</v>
      </c>
      <c r="B42" s="18" t="s">
        <v>22</v>
      </c>
      <c r="C42" s="8" t="s">
        <v>110</v>
      </c>
      <c r="D42" s="8" t="s">
        <v>111</v>
      </c>
      <c r="E42" s="25" t="s">
        <v>102</v>
      </c>
      <c r="F42" s="8" t="s">
        <v>18</v>
      </c>
      <c r="G42" s="8" t="s">
        <v>18</v>
      </c>
      <c r="H42" s="8"/>
      <c r="I42" s="7" t="s">
        <v>62</v>
      </c>
      <c r="J42" s="22" t="s">
        <v>84</v>
      </c>
      <c r="K42" s="11">
        <v>1017</v>
      </c>
      <c r="L42" s="416" t="s">
        <v>376</v>
      </c>
      <c r="M42" s="8" t="s">
        <v>17</v>
      </c>
      <c r="N42" s="7">
        <v>219.42</v>
      </c>
      <c r="O42" s="32">
        <f t="shared" si="0"/>
        <v>82034.454470877768</v>
      </c>
      <c r="P42" s="350">
        <v>18000000</v>
      </c>
      <c r="Q42" s="394">
        <f t="shared" si="1"/>
        <v>0</v>
      </c>
      <c r="R42" s="395">
        <f t="shared" si="91"/>
        <v>0</v>
      </c>
      <c r="S42" s="395">
        <f t="shared" si="92"/>
        <v>0</v>
      </c>
      <c r="T42" s="394">
        <f t="shared" si="4"/>
        <v>1</v>
      </c>
      <c r="U42" s="395">
        <f t="shared" si="93"/>
        <v>219.42</v>
      </c>
      <c r="V42" s="395">
        <f t="shared" si="94"/>
        <v>18000000</v>
      </c>
      <c r="W42" s="394">
        <f t="shared" si="7"/>
        <v>0</v>
      </c>
      <c r="X42" s="396">
        <f t="shared" si="95"/>
        <v>0</v>
      </c>
      <c r="Y42" s="396">
        <f t="shared" si="96"/>
        <v>0</v>
      </c>
      <c r="Z42" s="394">
        <f t="shared" si="10"/>
        <v>0</v>
      </c>
      <c r="AA42" s="396">
        <f t="shared" si="97"/>
        <v>0</v>
      </c>
      <c r="AB42" s="396">
        <f t="shared" si="98"/>
        <v>0</v>
      </c>
      <c r="AC42" s="394">
        <f t="shared" si="13"/>
        <v>0</v>
      </c>
      <c r="AD42" s="396">
        <f t="shared" si="99"/>
        <v>0</v>
      </c>
      <c r="AE42" s="396">
        <f t="shared" si="100"/>
        <v>0</v>
      </c>
      <c r="AF42" s="389">
        <f t="shared" si="101"/>
        <v>219.42</v>
      </c>
      <c r="AG42" s="367">
        <f t="shared" si="102"/>
        <v>18000000</v>
      </c>
      <c r="AH42" s="367">
        <f t="shared" si="103"/>
        <v>1</v>
      </c>
      <c r="AI42" s="367">
        <f t="shared" si="104"/>
        <v>0</v>
      </c>
      <c r="AJ42" s="367">
        <f t="shared" si="105"/>
        <v>0</v>
      </c>
      <c r="AK42" s="372">
        <f t="shared" si="106"/>
        <v>0</v>
      </c>
      <c r="AL42" s="394">
        <f t="shared" si="22"/>
        <v>0</v>
      </c>
      <c r="AM42" s="395">
        <f t="shared" si="23"/>
        <v>0</v>
      </c>
      <c r="AN42" s="395">
        <f t="shared" si="24"/>
        <v>0</v>
      </c>
      <c r="AO42" s="394">
        <f t="shared" si="25"/>
        <v>0</v>
      </c>
      <c r="AP42" s="395">
        <f t="shared" si="26"/>
        <v>0</v>
      </c>
      <c r="AQ42" s="395">
        <f t="shared" si="27"/>
        <v>0</v>
      </c>
      <c r="AR42" s="394">
        <f t="shared" si="28"/>
        <v>1</v>
      </c>
      <c r="AS42" s="366">
        <f t="shared" si="29"/>
        <v>219.42</v>
      </c>
      <c r="AT42" s="366">
        <f t="shared" si="30"/>
        <v>18000000</v>
      </c>
      <c r="AU42" s="394">
        <f t="shared" si="31"/>
        <v>1</v>
      </c>
      <c r="AV42" s="395">
        <f t="shared" si="32"/>
        <v>219.42</v>
      </c>
      <c r="AW42" s="395">
        <f t="shared" si="33"/>
        <v>18000000</v>
      </c>
      <c r="AX42" s="394">
        <f t="shared" si="34"/>
        <v>0</v>
      </c>
      <c r="AY42" s="366">
        <f t="shared" si="35"/>
        <v>0</v>
      </c>
      <c r="AZ42" s="366">
        <f t="shared" si="36"/>
        <v>0</v>
      </c>
      <c r="BA42" s="394">
        <f t="shared" si="37"/>
        <v>0</v>
      </c>
      <c r="BB42" s="366">
        <f t="shared" si="38"/>
        <v>0</v>
      </c>
      <c r="BC42" s="366">
        <f t="shared" si="39"/>
        <v>0</v>
      </c>
      <c r="BD42" s="394">
        <f t="shared" si="40"/>
        <v>0</v>
      </c>
      <c r="BE42" s="366">
        <f t="shared" si="41"/>
        <v>0</v>
      </c>
      <c r="BF42" s="366">
        <f t="shared" si="42"/>
        <v>0</v>
      </c>
      <c r="BG42" s="394">
        <f t="shared" si="43"/>
        <v>0</v>
      </c>
      <c r="BH42" s="366">
        <f t="shared" si="44"/>
        <v>0</v>
      </c>
      <c r="BI42" s="366">
        <f t="shared" si="45"/>
        <v>0</v>
      </c>
      <c r="BJ42" s="394">
        <f t="shared" si="46"/>
        <v>0</v>
      </c>
      <c r="BK42" s="366">
        <f t="shared" si="47"/>
        <v>0</v>
      </c>
      <c r="BL42" s="366">
        <f t="shared" si="48"/>
        <v>0</v>
      </c>
      <c r="BM42" s="394">
        <f t="shared" si="49"/>
        <v>1</v>
      </c>
      <c r="BN42" s="366">
        <f t="shared" si="50"/>
        <v>219.42</v>
      </c>
      <c r="BO42" s="366">
        <f t="shared" si="51"/>
        <v>18000000</v>
      </c>
      <c r="BP42" s="394">
        <f t="shared" si="52"/>
        <v>0</v>
      </c>
      <c r="BQ42" s="366">
        <f t="shared" si="53"/>
        <v>0</v>
      </c>
      <c r="BR42" s="366">
        <f t="shared" si="54"/>
        <v>0</v>
      </c>
      <c r="BS42" s="394">
        <f t="shared" si="55"/>
        <v>0</v>
      </c>
      <c r="BT42" s="366">
        <f t="shared" si="56"/>
        <v>0</v>
      </c>
      <c r="BU42" s="366">
        <f t="shared" si="57"/>
        <v>0</v>
      </c>
      <c r="BV42" s="394">
        <f t="shared" si="58"/>
        <v>0</v>
      </c>
      <c r="BW42" s="366">
        <f t="shared" si="59"/>
        <v>0</v>
      </c>
      <c r="BX42" s="366">
        <f t="shared" si="60"/>
        <v>0</v>
      </c>
      <c r="BY42" s="394">
        <f t="shared" si="61"/>
        <v>0</v>
      </c>
      <c r="BZ42" s="366">
        <f t="shared" si="62"/>
        <v>0</v>
      </c>
      <c r="CA42" s="366">
        <f t="shared" si="63"/>
        <v>0</v>
      </c>
      <c r="CB42" s="394">
        <f t="shared" si="64"/>
        <v>0</v>
      </c>
      <c r="CC42" s="366">
        <f t="shared" si="65"/>
        <v>0</v>
      </c>
      <c r="CD42" s="366">
        <f t="shared" si="66"/>
        <v>0</v>
      </c>
      <c r="CE42" s="394">
        <f t="shared" si="67"/>
        <v>1</v>
      </c>
      <c r="CF42" s="366">
        <f t="shared" si="68"/>
        <v>219.42</v>
      </c>
      <c r="CG42" s="366">
        <f t="shared" si="69"/>
        <v>18000000</v>
      </c>
      <c r="CH42" s="394">
        <f t="shared" si="70"/>
        <v>0</v>
      </c>
      <c r="CI42" s="366">
        <f t="shared" si="71"/>
        <v>0</v>
      </c>
      <c r="CJ42" s="366">
        <f t="shared" si="72"/>
        <v>0</v>
      </c>
      <c r="CK42" s="394">
        <f t="shared" si="73"/>
        <v>0</v>
      </c>
      <c r="CL42" s="366">
        <f t="shared" si="74"/>
        <v>0</v>
      </c>
      <c r="CM42" s="366">
        <f t="shared" si="75"/>
        <v>0</v>
      </c>
      <c r="CN42" s="394">
        <f t="shared" si="76"/>
        <v>0</v>
      </c>
      <c r="CO42" s="366">
        <f t="shared" si="77"/>
        <v>0</v>
      </c>
      <c r="CP42" s="366">
        <f t="shared" si="78"/>
        <v>0</v>
      </c>
      <c r="CQ42" s="394">
        <f t="shared" si="79"/>
        <v>0</v>
      </c>
      <c r="CR42" s="366">
        <f t="shared" si="80"/>
        <v>0</v>
      </c>
      <c r="CS42" s="366">
        <f t="shared" si="81"/>
        <v>0</v>
      </c>
      <c r="CT42" s="394">
        <f t="shared" si="82"/>
        <v>0</v>
      </c>
      <c r="CU42" s="366">
        <f t="shared" si="83"/>
        <v>0</v>
      </c>
      <c r="CV42" s="366">
        <f t="shared" si="84"/>
        <v>0</v>
      </c>
    </row>
    <row r="43" spans="1:100" x14ac:dyDescent="0.3">
      <c r="A43" s="165">
        <v>22</v>
      </c>
      <c r="B43" s="18" t="s">
        <v>22</v>
      </c>
      <c r="C43" s="8" t="s">
        <v>207</v>
      </c>
      <c r="D43" s="8" t="s">
        <v>112</v>
      </c>
      <c r="E43" s="8" t="s">
        <v>113</v>
      </c>
      <c r="F43" s="8" t="s">
        <v>415</v>
      </c>
      <c r="G43" s="27" t="s">
        <v>94</v>
      </c>
      <c r="H43" s="7" t="s">
        <v>345</v>
      </c>
      <c r="I43" s="7">
        <v>2019</v>
      </c>
      <c r="J43" s="22" t="s">
        <v>84</v>
      </c>
      <c r="K43" s="11">
        <v>1003</v>
      </c>
      <c r="L43" s="2" t="s">
        <v>375</v>
      </c>
      <c r="M43" s="8" t="s">
        <v>17</v>
      </c>
      <c r="N43" s="7">
        <v>140.94999999999999</v>
      </c>
      <c r="O43" s="32">
        <f t="shared" si="0"/>
        <v>65000.000000000007</v>
      </c>
      <c r="P43" s="350">
        <v>9161750</v>
      </c>
      <c r="Q43" s="394">
        <f t="shared" si="1"/>
        <v>0</v>
      </c>
      <c r="R43" s="395">
        <f t="shared" si="91"/>
        <v>0</v>
      </c>
      <c r="S43" s="395">
        <f t="shared" si="92"/>
        <v>0</v>
      </c>
      <c r="T43" s="394">
        <f t="shared" si="4"/>
        <v>0</v>
      </c>
      <c r="U43" s="395">
        <f t="shared" si="93"/>
        <v>0</v>
      </c>
      <c r="V43" s="395">
        <f t="shared" si="94"/>
        <v>0</v>
      </c>
      <c r="W43" s="394">
        <f t="shared" si="7"/>
        <v>1</v>
      </c>
      <c r="X43" s="396">
        <f t="shared" si="95"/>
        <v>140.94999999999999</v>
      </c>
      <c r="Y43" s="396">
        <f t="shared" si="96"/>
        <v>9161750</v>
      </c>
      <c r="Z43" s="394">
        <f t="shared" si="10"/>
        <v>0</v>
      </c>
      <c r="AA43" s="396">
        <f t="shared" si="97"/>
        <v>0</v>
      </c>
      <c r="AB43" s="396">
        <f t="shared" si="98"/>
        <v>0</v>
      </c>
      <c r="AC43" s="394">
        <f t="shared" si="13"/>
        <v>0</v>
      </c>
      <c r="AD43" s="396">
        <f t="shared" si="99"/>
        <v>0</v>
      </c>
      <c r="AE43" s="396">
        <f t="shared" si="100"/>
        <v>0</v>
      </c>
      <c r="AF43" s="389">
        <f t="shared" si="101"/>
        <v>0</v>
      </c>
      <c r="AG43" s="367">
        <f t="shared" si="102"/>
        <v>0</v>
      </c>
      <c r="AH43" s="367">
        <f t="shared" si="103"/>
        <v>0</v>
      </c>
      <c r="AI43" s="367">
        <f t="shared" si="104"/>
        <v>140.94999999999999</v>
      </c>
      <c r="AJ43" s="367">
        <f t="shared" si="105"/>
        <v>9161750</v>
      </c>
      <c r="AK43" s="372">
        <f t="shared" si="106"/>
        <v>1</v>
      </c>
      <c r="AL43" s="394">
        <f t="shared" si="22"/>
        <v>0</v>
      </c>
      <c r="AM43" s="395">
        <f t="shared" si="23"/>
        <v>0</v>
      </c>
      <c r="AN43" s="395">
        <f t="shared" si="24"/>
        <v>0</v>
      </c>
      <c r="AO43" s="394">
        <f t="shared" si="25"/>
        <v>1</v>
      </c>
      <c r="AP43" s="395">
        <f t="shared" si="26"/>
        <v>140.94999999999999</v>
      </c>
      <c r="AQ43" s="395">
        <f t="shared" si="27"/>
        <v>9161750</v>
      </c>
      <c r="AR43" s="394">
        <f t="shared" si="28"/>
        <v>0</v>
      </c>
      <c r="AS43" s="366">
        <f t="shared" si="29"/>
        <v>0</v>
      </c>
      <c r="AT43" s="366">
        <f t="shared" si="30"/>
        <v>0</v>
      </c>
      <c r="AU43" s="394">
        <f t="shared" si="31"/>
        <v>1</v>
      </c>
      <c r="AV43" s="395">
        <f t="shared" si="32"/>
        <v>140.94999999999999</v>
      </c>
      <c r="AW43" s="395">
        <f t="shared" si="33"/>
        <v>9161750</v>
      </c>
      <c r="AX43" s="394">
        <f t="shared" si="34"/>
        <v>0</v>
      </c>
      <c r="AY43" s="366">
        <f t="shared" si="35"/>
        <v>0</v>
      </c>
      <c r="AZ43" s="366">
        <f t="shared" si="36"/>
        <v>0</v>
      </c>
      <c r="BA43" s="394">
        <f t="shared" si="37"/>
        <v>0</v>
      </c>
      <c r="BB43" s="366">
        <f t="shared" si="38"/>
        <v>0</v>
      </c>
      <c r="BC43" s="366">
        <f t="shared" si="39"/>
        <v>0</v>
      </c>
      <c r="BD43" s="394">
        <f t="shared" si="40"/>
        <v>0</v>
      </c>
      <c r="BE43" s="366">
        <f t="shared" si="41"/>
        <v>0</v>
      </c>
      <c r="BF43" s="366">
        <f t="shared" si="42"/>
        <v>0</v>
      </c>
      <c r="BG43" s="394">
        <f t="shared" si="43"/>
        <v>0</v>
      </c>
      <c r="BH43" s="366">
        <f t="shared" si="44"/>
        <v>0</v>
      </c>
      <c r="BI43" s="366">
        <f t="shared" si="45"/>
        <v>0</v>
      </c>
      <c r="BJ43" s="394">
        <f t="shared" si="46"/>
        <v>0</v>
      </c>
      <c r="BK43" s="366">
        <f t="shared" si="47"/>
        <v>0</v>
      </c>
      <c r="BL43" s="366">
        <f t="shared" si="48"/>
        <v>0</v>
      </c>
      <c r="BM43" s="394">
        <f t="shared" si="49"/>
        <v>0</v>
      </c>
      <c r="BN43" s="366">
        <f t="shared" si="50"/>
        <v>0</v>
      </c>
      <c r="BO43" s="366">
        <f t="shared" si="51"/>
        <v>0</v>
      </c>
      <c r="BP43" s="394">
        <f t="shared" si="52"/>
        <v>1</v>
      </c>
      <c r="BQ43" s="366">
        <f t="shared" si="53"/>
        <v>140.94999999999999</v>
      </c>
      <c r="BR43" s="366">
        <f t="shared" si="54"/>
        <v>9161750</v>
      </c>
      <c r="BS43" s="394">
        <f t="shared" si="55"/>
        <v>0</v>
      </c>
      <c r="BT43" s="366">
        <f t="shared" si="56"/>
        <v>0</v>
      </c>
      <c r="BU43" s="366">
        <f t="shared" si="57"/>
        <v>0</v>
      </c>
      <c r="BV43" s="394">
        <f t="shared" si="58"/>
        <v>0</v>
      </c>
      <c r="BW43" s="366">
        <f t="shared" si="59"/>
        <v>0</v>
      </c>
      <c r="BX43" s="366">
        <f t="shared" si="60"/>
        <v>0</v>
      </c>
      <c r="BY43" s="394">
        <f t="shared" si="61"/>
        <v>0</v>
      </c>
      <c r="BZ43" s="366">
        <f t="shared" si="62"/>
        <v>0</v>
      </c>
      <c r="CA43" s="366">
        <f t="shared" si="63"/>
        <v>0</v>
      </c>
      <c r="CB43" s="394">
        <f t="shared" si="64"/>
        <v>0</v>
      </c>
      <c r="CC43" s="366">
        <f t="shared" si="65"/>
        <v>0</v>
      </c>
      <c r="CD43" s="366">
        <f t="shared" si="66"/>
        <v>0</v>
      </c>
      <c r="CE43" s="394">
        <f t="shared" si="67"/>
        <v>0</v>
      </c>
      <c r="CF43" s="366">
        <f t="shared" si="68"/>
        <v>0</v>
      </c>
      <c r="CG43" s="366">
        <f t="shared" si="69"/>
        <v>0</v>
      </c>
      <c r="CH43" s="394">
        <f t="shared" si="70"/>
        <v>1</v>
      </c>
      <c r="CI43" s="366">
        <f t="shared" si="71"/>
        <v>140.94999999999999</v>
      </c>
      <c r="CJ43" s="366">
        <f t="shared" si="72"/>
        <v>9161750</v>
      </c>
      <c r="CK43" s="394">
        <f t="shared" si="73"/>
        <v>0</v>
      </c>
      <c r="CL43" s="366">
        <f t="shared" si="74"/>
        <v>0</v>
      </c>
      <c r="CM43" s="366">
        <f t="shared" si="75"/>
        <v>0</v>
      </c>
      <c r="CN43" s="394">
        <f t="shared" si="76"/>
        <v>0</v>
      </c>
      <c r="CO43" s="366">
        <f t="shared" si="77"/>
        <v>0</v>
      </c>
      <c r="CP43" s="366">
        <f t="shared" si="78"/>
        <v>0</v>
      </c>
      <c r="CQ43" s="394">
        <f t="shared" si="79"/>
        <v>0</v>
      </c>
      <c r="CR43" s="366">
        <f t="shared" si="80"/>
        <v>0</v>
      </c>
      <c r="CS43" s="366">
        <f t="shared" si="81"/>
        <v>0</v>
      </c>
      <c r="CT43" s="394">
        <f t="shared" si="82"/>
        <v>0</v>
      </c>
      <c r="CU43" s="366">
        <f t="shared" si="83"/>
        <v>0</v>
      </c>
      <c r="CV43" s="366">
        <f t="shared" si="84"/>
        <v>0</v>
      </c>
    </row>
    <row r="44" spans="1:100" x14ac:dyDescent="0.3">
      <c r="A44" s="166">
        <v>23</v>
      </c>
      <c r="B44" s="18" t="s">
        <v>22</v>
      </c>
      <c r="C44" s="8" t="s">
        <v>207</v>
      </c>
      <c r="D44" s="8" t="s">
        <v>112</v>
      </c>
      <c r="E44" s="8" t="s">
        <v>113</v>
      </c>
      <c r="F44" s="8" t="s">
        <v>415</v>
      </c>
      <c r="G44" s="27" t="s">
        <v>94</v>
      </c>
      <c r="H44" s="7" t="s">
        <v>345</v>
      </c>
      <c r="I44" s="7">
        <v>2019</v>
      </c>
      <c r="J44" s="22" t="s">
        <v>84</v>
      </c>
      <c r="K44" s="11">
        <v>1004</v>
      </c>
      <c r="L44" s="2" t="s">
        <v>375</v>
      </c>
      <c r="M44" s="8" t="s">
        <v>17</v>
      </c>
      <c r="N44" s="7">
        <v>140.94999999999999</v>
      </c>
      <c r="O44" s="32">
        <f t="shared" si="0"/>
        <v>65000.000000000007</v>
      </c>
      <c r="P44" s="350">
        <v>9161750</v>
      </c>
      <c r="Q44" s="394">
        <f t="shared" si="1"/>
        <v>0</v>
      </c>
      <c r="R44" s="395">
        <f t="shared" si="91"/>
        <v>0</v>
      </c>
      <c r="S44" s="395">
        <f t="shared" si="92"/>
        <v>0</v>
      </c>
      <c r="T44" s="394">
        <f t="shared" si="4"/>
        <v>0</v>
      </c>
      <c r="U44" s="395">
        <f t="shared" si="93"/>
        <v>0</v>
      </c>
      <c r="V44" s="395">
        <f t="shared" si="94"/>
        <v>0</v>
      </c>
      <c r="W44" s="394">
        <f t="shared" si="7"/>
        <v>1</v>
      </c>
      <c r="X44" s="396">
        <f t="shared" si="95"/>
        <v>140.94999999999999</v>
      </c>
      <c r="Y44" s="396">
        <f t="shared" si="96"/>
        <v>9161750</v>
      </c>
      <c r="Z44" s="394">
        <f t="shared" si="10"/>
        <v>0</v>
      </c>
      <c r="AA44" s="396">
        <f t="shared" si="97"/>
        <v>0</v>
      </c>
      <c r="AB44" s="396">
        <f t="shared" si="98"/>
        <v>0</v>
      </c>
      <c r="AC44" s="394">
        <f t="shared" si="13"/>
        <v>0</v>
      </c>
      <c r="AD44" s="396">
        <f t="shared" si="99"/>
        <v>0</v>
      </c>
      <c r="AE44" s="396">
        <f t="shared" si="100"/>
        <v>0</v>
      </c>
      <c r="AF44" s="389">
        <f t="shared" si="101"/>
        <v>0</v>
      </c>
      <c r="AG44" s="367">
        <f t="shared" si="102"/>
        <v>0</v>
      </c>
      <c r="AH44" s="367">
        <f t="shared" si="103"/>
        <v>0</v>
      </c>
      <c r="AI44" s="367">
        <f t="shared" si="104"/>
        <v>140.94999999999999</v>
      </c>
      <c r="AJ44" s="367">
        <f t="shared" si="105"/>
        <v>9161750</v>
      </c>
      <c r="AK44" s="372">
        <f t="shared" si="106"/>
        <v>1</v>
      </c>
      <c r="AL44" s="394">
        <f t="shared" si="22"/>
        <v>0</v>
      </c>
      <c r="AM44" s="395">
        <f t="shared" si="23"/>
        <v>0</v>
      </c>
      <c r="AN44" s="395">
        <f t="shared" si="24"/>
        <v>0</v>
      </c>
      <c r="AO44" s="394">
        <f t="shared" si="25"/>
        <v>1</v>
      </c>
      <c r="AP44" s="395">
        <f t="shared" si="26"/>
        <v>140.94999999999999</v>
      </c>
      <c r="AQ44" s="395">
        <f t="shared" si="27"/>
        <v>9161750</v>
      </c>
      <c r="AR44" s="394">
        <f t="shared" si="28"/>
        <v>0</v>
      </c>
      <c r="AS44" s="366">
        <f t="shared" si="29"/>
        <v>0</v>
      </c>
      <c r="AT44" s="366">
        <f t="shared" si="30"/>
        <v>0</v>
      </c>
      <c r="AU44" s="394">
        <f t="shared" si="31"/>
        <v>1</v>
      </c>
      <c r="AV44" s="395">
        <f t="shared" si="32"/>
        <v>140.94999999999999</v>
      </c>
      <c r="AW44" s="395">
        <f t="shared" si="33"/>
        <v>9161750</v>
      </c>
      <c r="AX44" s="394">
        <f t="shared" si="34"/>
        <v>0</v>
      </c>
      <c r="AY44" s="366">
        <f t="shared" si="35"/>
        <v>0</v>
      </c>
      <c r="AZ44" s="366">
        <f t="shared" si="36"/>
        <v>0</v>
      </c>
      <c r="BA44" s="394">
        <f t="shared" si="37"/>
        <v>0</v>
      </c>
      <c r="BB44" s="366">
        <f t="shared" si="38"/>
        <v>0</v>
      </c>
      <c r="BC44" s="366">
        <f t="shared" si="39"/>
        <v>0</v>
      </c>
      <c r="BD44" s="394">
        <f t="shared" si="40"/>
        <v>0</v>
      </c>
      <c r="BE44" s="366">
        <f t="shared" si="41"/>
        <v>0</v>
      </c>
      <c r="BF44" s="366">
        <f t="shared" si="42"/>
        <v>0</v>
      </c>
      <c r="BG44" s="394">
        <f t="shared" si="43"/>
        <v>0</v>
      </c>
      <c r="BH44" s="366">
        <f t="shared" si="44"/>
        <v>0</v>
      </c>
      <c r="BI44" s="366">
        <f t="shared" si="45"/>
        <v>0</v>
      </c>
      <c r="BJ44" s="394">
        <f t="shared" si="46"/>
        <v>0</v>
      </c>
      <c r="BK44" s="366">
        <f t="shared" si="47"/>
        <v>0</v>
      </c>
      <c r="BL44" s="366">
        <f t="shared" si="48"/>
        <v>0</v>
      </c>
      <c r="BM44" s="394">
        <f t="shared" si="49"/>
        <v>0</v>
      </c>
      <c r="BN44" s="366">
        <f t="shared" si="50"/>
        <v>0</v>
      </c>
      <c r="BO44" s="366">
        <f t="shared" si="51"/>
        <v>0</v>
      </c>
      <c r="BP44" s="394">
        <f t="shared" si="52"/>
        <v>1</v>
      </c>
      <c r="BQ44" s="366">
        <f t="shared" si="53"/>
        <v>140.94999999999999</v>
      </c>
      <c r="BR44" s="366">
        <f t="shared" si="54"/>
        <v>9161750</v>
      </c>
      <c r="BS44" s="394">
        <f t="shared" si="55"/>
        <v>0</v>
      </c>
      <c r="BT44" s="366">
        <f t="shared" si="56"/>
        <v>0</v>
      </c>
      <c r="BU44" s="366">
        <f t="shared" si="57"/>
        <v>0</v>
      </c>
      <c r="BV44" s="394">
        <f t="shared" si="58"/>
        <v>0</v>
      </c>
      <c r="BW44" s="366">
        <f t="shared" si="59"/>
        <v>0</v>
      </c>
      <c r="BX44" s="366">
        <f t="shared" si="60"/>
        <v>0</v>
      </c>
      <c r="BY44" s="394">
        <f t="shared" si="61"/>
        <v>0</v>
      </c>
      <c r="BZ44" s="366">
        <f t="shared" si="62"/>
        <v>0</v>
      </c>
      <c r="CA44" s="366">
        <f t="shared" si="63"/>
        <v>0</v>
      </c>
      <c r="CB44" s="394">
        <f t="shared" si="64"/>
        <v>0</v>
      </c>
      <c r="CC44" s="366">
        <f t="shared" si="65"/>
        <v>0</v>
      </c>
      <c r="CD44" s="366">
        <f t="shared" si="66"/>
        <v>0</v>
      </c>
      <c r="CE44" s="394">
        <f t="shared" si="67"/>
        <v>0</v>
      </c>
      <c r="CF44" s="366">
        <f t="shared" si="68"/>
        <v>0</v>
      </c>
      <c r="CG44" s="366">
        <f t="shared" si="69"/>
        <v>0</v>
      </c>
      <c r="CH44" s="394">
        <f t="shared" si="70"/>
        <v>1</v>
      </c>
      <c r="CI44" s="366">
        <f t="shared" si="71"/>
        <v>140.94999999999999</v>
      </c>
      <c r="CJ44" s="366">
        <f t="shared" si="72"/>
        <v>9161750</v>
      </c>
      <c r="CK44" s="394">
        <f t="shared" si="73"/>
        <v>0</v>
      </c>
      <c r="CL44" s="366">
        <f t="shared" si="74"/>
        <v>0</v>
      </c>
      <c r="CM44" s="366">
        <f t="shared" si="75"/>
        <v>0</v>
      </c>
      <c r="CN44" s="394">
        <f t="shared" si="76"/>
        <v>0</v>
      </c>
      <c r="CO44" s="366">
        <f t="shared" si="77"/>
        <v>0</v>
      </c>
      <c r="CP44" s="366">
        <f t="shared" si="78"/>
        <v>0</v>
      </c>
      <c r="CQ44" s="394">
        <f t="shared" si="79"/>
        <v>0</v>
      </c>
      <c r="CR44" s="366">
        <f t="shared" si="80"/>
        <v>0</v>
      </c>
      <c r="CS44" s="366">
        <f t="shared" si="81"/>
        <v>0</v>
      </c>
      <c r="CT44" s="394">
        <f t="shared" si="82"/>
        <v>0</v>
      </c>
      <c r="CU44" s="366">
        <f t="shared" si="83"/>
        <v>0</v>
      </c>
      <c r="CV44" s="366">
        <f t="shared" si="84"/>
        <v>0</v>
      </c>
    </row>
    <row r="45" spans="1:100" x14ac:dyDescent="0.3">
      <c r="A45" s="166">
        <v>24</v>
      </c>
      <c r="B45" s="18" t="s">
        <v>22</v>
      </c>
      <c r="C45" s="34" t="s">
        <v>115</v>
      </c>
      <c r="D45" s="35" t="s">
        <v>116</v>
      </c>
      <c r="E45" s="8" t="s">
        <v>113</v>
      </c>
      <c r="F45" s="37" t="s">
        <v>419</v>
      </c>
      <c r="G45" s="27" t="s">
        <v>94</v>
      </c>
      <c r="H45" s="7" t="s">
        <v>346</v>
      </c>
      <c r="I45" s="7">
        <v>2020</v>
      </c>
      <c r="J45" s="22" t="s">
        <v>84</v>
      </c>
      <c r="K45" s="11">
        <v>1003</v>
      </c>
      <c r="L45" s="2" t="s">
        <v>375</v>
      </c>
      <c r="M45" s="8" t="s">
        <v>17</v>
      </c>
      <c r="N45" s="7">
        <v>124.07</v>
      </c>
      <c r="O45" s="32">
        <f t="shared" si="0"/>
        <v>62353.91311356493</v>
      </c>
      <c r="P45" s="350">
        <v>7736250</v>
      </c>
      <c r="Q45" s="394">
        <f t="shared" si="1"/>
        <v>0</v>
      </c>
      <c r="R45" s="395">
        <f t="shared" si="91"/>
        <v>0</v>
      </c>
      <c r="S45" s="395">
        <f t="shared" si="92"/>
        <v>0</v>
      </c>
      <c r="T45" s="394">
        <f t="shared" si="4"/>
        <v>0</v>
      </c>
      <c r="U45" s="395">
        <f t="shared" si="93"/>
        <v>0</v>
      </c>
      <c r="V45" s="395">
        <f t="shared" si="94"/>
        <v>0</v>
      </c>
      <c r="W45" s="394">
        <f t="shared" si="7"/>
        <v>1</v>
      </c>
      <c r="X45" s="396">
        <f t="shared" si="95"/>
        <v>124.07</v>
      </c>
      <c r="Y45" s="396">
        <f t="shared" si="96"/>
        <v>7736250</v>
      </c>
      <c r="Z45" s="394">
        <f t="shared" si="10"/>
        <v>0</v>
      </c>
      <c r="AA45" s="396">
        <f t="shared" si="97"/>
        <v>0</v>
      </c>
      <c r="AB45" s="396">
        <f t="shared" si="98"/>
        <v>0</v>
      </c>
      <c r="AC45" s="394">
        <f t="shared" si="13"/>
        <v>0</v>
      </c>
      <c r="AD45" s="396">
        <f t="shared" si="99"/>
        <v>0</v>
      </c>
      <c r="AE45" s="396">
        <f t="shared" si="100"/>
        <v>0</v>
      </c>
      <c r="AF45" s="389">
        <f t="shared" si="101"/>
        <v>0</v>
      </c>
      <c r="AG45" s="367">
        <f t="shared" si="102"/>
        <v>0</v>
      </c>
      <c r="AH45" s="367">
        <f t="shared" si="103"/>
        <v>0</v>
      </c>
      <c r="AI45" s="367">
        <f t="shared" si="104"/>
        <v>124.07</v>
      </c>
      <c r="AJ45" s="367">
        <f t="shared" si="105"/>
        <v>7736250</v>
      </c>
      <c r="AK45" s="372">
        <f t="shared" si="106"/>
        <v>1</v>
      </c>
      <c r="AL45" s="394">
        <f t="shared" si="22"/>
        <v>0</v>
      </c>
      <c r="AM45" s="395">
        <f t="shared" si="23"/>
        <v>0</v>
      </c>
      <c r="AN45" s="395">
        <f t="shared" si="24"/>
        <v>0</v>
      </c>
      <c r="AO45" s="394">
        <f t="shared" si="25"/>
        <v>1</v>
      </c>
      <c r="AP45" s="395">
        <f t="shared" si="26"/>
        <v>124.07</v>
      </c>
      <c r="AQ45" s="395">
        <f t="shared" si="27"/>
        <v>7736250</v>
      </c>
      <c r="AR45" s="394">
        <f t="shared" si="28"/>
        <v>0</v>
      </c>
      <c r="AS45" s="366">
        <f t="shared" si="29"/>
        <v>0</v>
      </c>
      <c r="AT45" s="366">
        <f t="shared" si="30"/>
        <v>0</v>
      </c>
      <c r="AU45" s="394">
        <f t="shared" si="31"/>
        <v>1</v>
      </c>
      <c r="AV45" s="395">
        <f t="shared" si="32"/>
        <v>124.07</v>
      </c>
      <c r="AW45" s="395">
        <f t="shared" si="33"/>
        <v>7736250</v>
      </c>
      <c r="AX45" s="394">
        <f t="shared" si="34"/>
        <v>0</v>
      </c>
      <c r="AY45" s="366">
        <f t="shared" si="35"/>
        <v>0</v>
      </c>
      <c r="AZ45" s="366">
        <f t="shared" si="36"/>
        <v>0</v>
      </c>
      <c r="BA45" s="394">
        <f t="shared" si="37"/>
        <v>0</v>
      </c>
      <c r="BB45" s="366">
        <f t="shared" si="38"/>
        <v>0</v>
      </c>
      <c r="BC45" s="366">
        <f t="shared" si="39"/>
        <v>0</v>
      </c>
      <c r="BD45" s="394">
        <f t="shared" si="40"/>
        <v>0</v>
      </c>
      <c r="BE45" s="366">
        <f t="shared" si="41"/>
        <v>0</v>
      </c>
      <c r="BF45" s="366">
        <f t="shared" si="42"/>
        <v>0</v>
      </c>
      <c r="BG45" s="394">
        <f t="shared" si="43"/>
        <v>0</v>
      </c>
      <c r="BH45" s="366">
        <f t="shared" si="44"/>
        <v>0</v>
      </c>
      <c r="BI45" s="366">
        <f t="shared" si="45"/>
        <v>0</v>
      </c>
      <c r="BJ45" s="394">
        <f t="shared" si="46"/>
        <v>0</v>
      </c>
      <c r="BK45" s="366">
        <f t="shared" si="47"/>
        <v>0</v>
      </c>
      <c r="BL45" s="366">
        <f t="shared" si="48"/>
        <v>0</v>
      </c>
      <c r="BM45" s="394">
        <f t="shared" si="49"/>
        <v>0</v>
      </c>
      <c r="BN45" s="366">
        <f t="shared" si="50"/>
        <v>0</v>
      </c>
      <c r="BO45" s="366">
        <f t="shared" si="51"/>
        <v>0</v>
      </c>
      <c r="BP45" s="394">
        <f t="shared" si="52"/>
        <v>0</v>
      </c>
      <c r="BQ45" s="366">
        <f t="shared" si="53"/>
        <v>0</v>
      </c>
      <c r="BR45" s="366">
        <f t="shared" si="54"/>
        <v>0</v>
      </c>
      <c r="BS45" s="394">
        <f t="shared" si="55"/>
        <v>1</v>
      </c>
      <c r="BT45" s="366">
        <f t="shared" si="56"/>
        <v>124.07</v>
      </c>
      <c r="BU45" s="366">
        <f t="shared" si="57"/>
        <v>7736250</v>
      </c>
      <c r="BV45" s="394">
        <f t="shared" si="58"/>
        <v>0</v>
      </c>
      <c r="BW45" s="366">
        <f t="shared" si="59"/>
        <v>0</v>
      </c>
      <c r="BX45" s="366">
        <f t="shared" si="60"/>
        <v>0</v>
      </c>
      <c r="BY45" s="394">
        <f t="shared" si="61"/>
        <v>0</v>
      </c>
      <c r="BZ45" s="366">
        <f t="shared" si="62"/>
        <v>0</v>
      </c>
      <c r="CA45" s="366">
        <f t="shared" si="63"/>
        <v>0</v>
      </c>
      <c r="CB45" s="394">
        <f t="shared" si="64"/>
        <v>0</v>
      </c>
      <c r="CC45" s="366">
        <f t="shared" si="65"/>
        <v>0</v>
      </c>
      <c r="CD45" s="366">
        <f t="shared" si="66"/>
        <v>0</v>
      </c>
      <c r="CE45" s="394">
        <f t="shared" si="67"/>
        <v>0</v>
      </c>
      <c r="CF45" s="366">
        <f t="shared" si="68"/>
        <v>0</v>
      </c>
      <c r="CG45" s="366">
        <f t="shared" si="69"/>
        <v>0</v>
      </c>
      <c r="CH45" s="394">
        <f t="shared" si="70"/>
        <v>0</v>
      </c>
      <c r="CI45" s="366">
        <f t="shared" si="71"/>
        <v>0</v>
      </c>
      <c r="CJ45" s="366">
        <f t="shared" si="72"/>
        <v>0</v>
      </c>
      <c r="CK45" s="394">
        <f t="shared" si="73"/>
        <v>1</v>
      </c>
      <c r="CL45" s="366">
        <f t="shared" si="74"/>
        <v>124.07</v>
      </c>
      <c r="CM45" s="366">
        <f t="shared" si="75"/>
        <v>7736250</v>
      </c>
      <c r="CN45" s="394">
        <f t="shared" si="76"/>
        <v>0</v>
      </c>
      <c r="CO45" s="366">
        <f t="shared" si="77"/>
        <v>0</v>
      </c>
      <c r="CP45" s="366">
        <f t="shared" si="78"/>
        <v>0</v>
      </c>
      <c r="CQ45" s="394">
        <f t="shared" si="79"/>
        <v>0</v>
      </c>
      <c r="CR45" s="366">
        <f t="shared" si="80"/>
        <v>0</v>
      </c>
      <c r="CS45" s="366">
        <f t="shared" si="81"/>
        <v>0</v>
      </c>
      <c r="CT45" s="394">
        <f t="shared" si="82"/>
        <v>0</v>
      </c>
      <c r="CU45" s="366">
        <f t="shared" si="83"/>
        <v>0</v>
      </c>
      <c r="CV45" s="366">
        <f t="shared" si="84"/>
        <v>0</v>
      </c>
    </row>
    <row r="46" spans="1:100" x14ac:dyDescent="0.3">
      <c r="A46" s="165">
        <v>25</v>
      </c>
      <c r="B46" s="18" t="s">
        <v>22</v>
      </c>
      <c r="C46" s="34" t="s">
        <v>115</v>
      </c>
      <c r="D46" s="35" t="s">
        <v>116</v>
      </c>
      <c r="E46" s="8" t="s">
        <v>113</v>
      </c>
      <c r="F46" s="37" t="s">
        <v>419</v>
      </c>
      <c r="G46" s="27" t="s">
        <v>94</v>
      </c>
      <c r="H46" s="7" t="s">
        <v>346</v>
      </c>
      <c r="I46" s="7">
        <v>2020</v>
      </c>
      <c r="J46" s="22" t="s">
        <v>84</v>
      </c>
      <c r="K46" s="11">
        <v>1011</v>
      </c>
      <c r="L46" s="2" t="s">
        <v>375</v>
      </c>
      <c r="M46" s="8" t="s">
        <v>17</v>
      </c>
      <c r="N46" s="7">
        <v>82.26</v>
      </c>
      <c r="O46" s="32">
        <f t="shared" si="0"/>
        <v>60218.818380743978</v>
      </c>
      <c r="P46" s="350">
        <v>4953600</v>
      </c>
      <c r="Q46" s="394">
        <f t="shared" si="1"/>
        <v>0</v>
      </c>
      <c r="R46" s="395">
        <f t="shared" si="91"/>
        <v>0</v>
      </c>
      <c r="S46" s="395">
        <f t="shared" si="92"/>
        <v>0</v>
      </c>
      <c r="T46" s="394">
        <f t="shared" si="4"/>
        <v>0</v>
      </c>
      <c r="U46" s="395">
        <f t="shared" si="93"/>
        <v>0</v>
      </c>
      <c r="V46" s="395">
        <f t="shared" si="94"/>
        <v>0</v>
      </c>
      <c r="W46" s="394">
        <f t="shared" si="7"/>
        <v>1</v>
      </c>
      <c r="X46" s="396">
        <f t="shared" si="95"/>
        <v>82.26</v>
      </c>
      <c r="Y46" s="396">
        <f t="shared" si="96"/>
        <v>4953600</v>
      </c>
      <c r="Z46" s="394">
        <f t="shared" si="10"/>
        <v>0</v>
      </c>
      <c r="AA46" s="396">
        <f t="shared" si="97"/>
        <v>0</v>
      </c>
      <c r="AB46" s="396">
        <f t="shared" si="98"/>
        <v>0</v>
      </c>
      <c r="AC46" s="394">
        <f t="shared" si="13"/>
        <v>0</v>
      </c>
      <c r="AD46" s="396">
        <f t="shared" si="99"/>
        <v>0</v>
      </c>
      <c r="AE46" s="396">
        <f t="shared" si="100"/>
        <v>0</v>
      </c>
      <c r="AF46" s="389">
        <f t="shared" si="101"/>
        <v>0</v>
      </c>
      <c r="AG46" s="367">
        <f t="shared" si="102"/>
        <v>0</v>
      </c>
      <c r="AH46" s="367">
        <f t="shared" si="103"/>
        <v>0</v>
      </c>
      <c r="AI46" s="367">
        <f t="shared" si="104"/>
        <v>82.26</v>
      </c>
      <c r="AJ46" s="367">
        <f t="shared" si="105"/>
        <v>4953600</v>
      </c>
      <c r="AK46" s="372">
        <f t="shared" si="106"/>
        <v>1</v>
      </c>
      <c r="AL46" s="394">
        <f t="shared" si="22"/>
        <v>0</v>
      </c>
      <c r="AM46" s="395">
        <f t="shared" si="23"/>
        <v>0</v>
      </c>
      <c r="AN46" s="395">
        <f t="shared" si="24"/>
        <v>0</v>
      </c>
      <c r="AO46" s="394">
        <f t="shared" si="25"/>
        <v>1</v>
      </c>
      <c r="AP46" s="395">
        <f t="shared" si="26"/>
        <v>82.26</v>
      </c>
      <c r="AQ46" s="395">
        <f t="shared" si="27"/>
        <v>4953600</v>
      </c>
      <c r="AR46" s="394">
        <f t="shared" si="28"/>
        <v>0</v>
      </c>
      <c r="AS46" s="366">
        <f t="shared" si="29"/>
        <v>0</v>
      </c>
      <c r="AT46" s="366">
        <f t="shared" si="30"/>
        <v>0</v>
      </c>
      <c r="AU46" s="394">
        <f t="shared" si="31"/>
        <v>1</v>
      </c>
      <c r="AV46" s="395">
        <f t="shared" si="32"/>
        <v>82.26</v>
      </c>
      <c r="AW46" s="395">
        <f t="shared" si="33"/>
        <v>4953600</v>
      </c>
      <c r="AX46" s="394">
        <f t="shared" si="34"/>
        <v>0</v>
      </c>
      <c r="AY46" s="366">
        <f t="shared" si="35"/>
        <v>0</v>
      </c>
      <c r="AZ46" s="366">
        <f t="shared" si="36"/>
        <v>0</v>
      </c>
      <c r="BA46" s="394">
        <f t="shared" si="37"/>
        <v>0</v>
      </c>
      <c r="BB46" s="366">
        <f t="shared" si="38"/>
        <v>0</v>
      </c>
      <c r="BC46" s="366">
        <f t="shared" si="39"/>
        <v>0</v>
      </c>
      <c r="BD46" s="394">
        <f t="shared" si="40"/>
        <v>0</v>
      </c>
      <c r="BE46" s="366">
        <f t="shared" si="41"/>
        <v>0</v>
      </c>
      <c r="BF46" s="366">
        <f t="shared" si="42"/>
        <v>0</v>
      </c>
      <c r="BG46" s="394">
        <f t="shared" si="43"/>
        <v>0</v>
      </c>
      <c r="BH46" s="366">
        <f t="shared" si="44"/>
        <v>0</v>
      </c>
      <c r="BI46" s="366">
        <f t="shared" si="45"/>
        <v>0</v>
      </c>
      <c r="BJ46" s="394">
        <f t="shared" si="46"/>
        <v>0</v>
      </c>
      <c r="BK46" s="366">
        <f t="shared" si="47"/>
        <v>0</v>
      </c>
      <c r="BL46" s="366">
        <f t="shared" si="48"/>
        <v>0</v>
      </c>
      <c r="BM46" s="394">
        <f t="shared" si="49"/>
        <v>0</v>
      </c>
      <c r="BN46" s="366">
        <f t="shared" si="50"/>
        <v>0</v>
      </c>
      <c r="BO46" s="366">
        <f t="shared" si="51"/>
        <v>0</v>
      </c>
      <c r="BP46" s="394">
        <f t="shared" si="52"/>
        <v>0</v>
      </c>
      <c r="BQ46" s="366">
        <f t="shared" si="53"/>
        <v>0</v>
      </c>
      <c r="BR46" s="366">
        <f t="shared" si="54"/>
        <v>0</v>
      </c>
      <c r="BS46" s="394">
        <f t="shared" si="55"/>
        <v>1</v>
      </c>
      <c r="BT46" s="366">
        <f t="shared" si="56"/>
        <v>82.26</v>
      </c>
      <c r="BU46" s="366">
        <f t="shared" si="57"/>
        <v>4953600</v>
      </c>
      <c r="BV46" s="394">
        <f t="shared" si="58"/>
        <v>0</v>
      </c>
      <c r="BW46" s="366">
        <f t="shared" si="59"/>
        <v>0</v>
      </c>
      <c r="BX46" s="366">
        <f t="shared" si="60"/>
        <v>0</v>
      </c>
      <c r="BY46" s="394">
        <f t="shared" si="61"/>
        <v>0</v>
      </c>
      <c r="BZ46" s="366">
        <f t="shared" si="62"/>
        <v>0</v>
      </c>
      <c r="CA46" s="366">
        <f t="shared" si="63"/>
        <v>0</v>
      </c>
      <c r="CB46" s="394">
        <f t="shared" si="64"/>
        <v>0</v>
      </c>
      <c r="CC46" s="366">
        <f t="shared" si="65"/>
        <v>0</v>
      </c>
      <c r="CD46" s="366">
        <f t="shared" si="66"/>
        <v>0</v>
      </c>
      <c r="CE46" s="394">
        <f t="shared" si="67"/>
        <v>0</v>
      </c>
      <c r="CF46" s="366">
        <f t="shared" si="68"/>
        <v>0</v>
      </c>
      <c r="CG46" s="366">
        <f t="shared" si="69"/>
        <v>0</v>
      </c>
      <c r="CH46" s="394">
        <f t="shared" si="70"/>
        <v>0</v>
      </c>
      <c r="CI46" s="366">
        <f t="shared" si="71"/>
        <v>0</v>
      </c>
      <c r="CJ46" s="366">
        <f t="shared" si="72"/>
        <v>0</v>
      </c>
      <c r="CK46" s="394">
        <f t="shared" si="73"/>
        <v>1</v>
      </c>
      <c r="CL46" s="366">
        <f t="shared" si="74"/>
        <v>82.26</v>
      </c>
      <c r="CM46" s="366">
        <f t="shared" si="75"/>
        <v>4953600</v>
      </c>
      <c r="CN46" s="394">
        <f t="shared" si="76"/>
        <v>0</v>
      </c>
      <c r="CO46" s="366">
        <f t="shared" si="77"/>
        <v>0</v>
      </c>
      <c r="CP46" s="366">
        <f t="shared" si="78"/>
        <v>0</v>
      </c>
      <c r="CQ46" s="394">
        <f t="shared" si="79"/>
        <v>0</v>
      </c>
      <c r="CR46" s="366">
        <f t="shared" si="80"/>
        <v>0</v>
      </c>
      <c r="CS46" s="366">
        <f t="shared" si="81"/>
        <v>0</v>
      </c>
      <c r="CT46" s="394">
        <f t="shared" si="82"/>
        <v>0</v>
      </c>
      <c r="CU46" s="366">
        <f t="shared" si="83"/>
        <v>0</v>
      </c>
      <c r="CV46" s="366">
        <f t="shared" si="84"/>
        <v>0</v>
      </c>
    </row>
    <row r="47" spans="1:100" x14ac:dyDescent="0.3">
      <c r="A47" s="166">
        <v>26</v>
      </c>
      <c r="B47" s="18" t="s">
        <v>22</v>
      </c>
      <c r="C47" s="8" t="s">
        <v>122</v>
      </c>
      <c r="D47" s="8" t="s">
        <v>121</v>
      </c>
      <c r="E47" s="8" t="s">
        <v>113</v>
      </c>
      <c r="F47" s="8" t="s">
        <v>396</v>
      </c>
      <c r="G47" s="31" t="s">
        <v>94</v>
      </c>
      <c r="H47" s="7" t="s">
        <v>347</v>
      </c>
      <c r="I47" s="7">
        <v>2019</v>
      </c>
      <c r="J47" s="6" t="s">
        <v>83</v>
      </c>
      <c r="K47" s="11"/>
      <c r="L47" s="416" t="s">
        <v>376</v>
      </c>
      <c r="M47" s="8" t="s">
        <v>17</v>
      </c>
      <c r="N47" s="7">
        <v>605.5</v>
      </c>
      <c r="O47" s="32">
        <v>50000</v>
      </c>
      <c r="P47" s="352">
        <v>30277500</v>
      </c>
      <c r="Q47" s="394">
        <f t="shared" si="1"/>
        <v>0</v>
      </c>
      <c r="R47" s="395">
        <f t="shared" si="91"/>
        <v>0</v>
      </c>
      <c r="S47" s="395">
        <f t="shared" si="92"/>
        <v>0</v>
      </c>
      <c r="T47" s="394">
        <f t="shared" si="4"/>
        <v>0</v>
      </c>
      <c r="U47" s="395">
        <f t="shared" si="93"/>
        <v>0</v>
      </c>
      <c r="V47" s="395">
        <f t="shared" si="94"/>
        <v>0</v>
      </c>
      <c r="W47" s="394">
        <f t="shared" si="7"/>
        <v>1</v>
      </c>
      <c r="X47" s="396">
        <f t="shared" si="95"/>
        <v>605.5</v>
      </c>
      <c r="Y47" s="396">
        <f t="shared" si="96"/>
        <v>30277500</v>
      </c>
      <c r="Z47" s="394">
        <f t="shared" si="10"/>
        <v>0</v>
      </c>
      <c r="AA47" s="396">
        <f t="shared" si="97"/>
        <v>0</v>
      </c>
      <c r="AB47" s="396">
        <f t="shared" si="98"/>
        <v>0</v>
      </c>
      <c r="AC47" s="394">
        <f t="shared" si="13"/>
        <v>0</v>
      </c>
      <c r="AD47" s="396">
        <f t="shared" si="99"/>
        <v>0</v>
      </c>
      <c r="AE47" s="396">
        <f t="shared" si="100"/>
        <v>0</v>
      </c>
      <c r="AF47" s="389">
        <f t="shared" si="101"/>
        <v>0</v>
      </c>
      <c r="AG47" s="367">
        <f t="shared" si="102"/>
        <v>0</v>
      </c>
      <c r="AH47" s="367">
        <f t="shared" si="103"/>
        <v>0</v>
      </c>
      <c r="AI47" s="367">
        <f t="shared" si="104"/>
        <v>605.5</v>
      </c>
      <c r="AJ47" s="367">
        <f t="shared" si="105"/>
        <v>30277500</v>
      </c>
      <c r="AK47" s="372">
        <f t="shared" si="106"/>
        <v>1</v>
      </c>
      <c r="AL47" s="394">
        <f t="shared" si="22"/>
        <v>0</v>
      </c>
      <c r="AM47" s="395">
        <f t="shared" si="23"/>
        <v>0</v>
      </c>
      <c r="AN47" s="395">
        <f t="shared" si="24"/>
        <v>0</v>
      </c>
      <c r="AO47" s="394">
        <f t="shared" si="25"/>
        <v>0</v>
      </c>
      <c r="AP47" s="395">
        <f t="shared" si="26"/>
        <v>0</v>
      </c>
      <c r="AQ47" s="395">
        <f t="shared" si="27"/>
        <v>0</v>
      </c>
      <c r="AR47" s="394">
        <f t="shared" si="28"/>
        <v>1</v>
      </c>
      <c r="AS47" s="366">
        <f t="shared" si="29"/>
        <v>605.5</v>
      </c>
      <c r="AT47" s="366">
        <f t="shared" si="30"/>
        <v>30277500</v>
      </c>
      <c r="AU47" s="394">
        <f t="shared" si="31"/>
        <v>1</v>
      </c>
      <c r="AV47" s="395">
        <f t="shared" si="32"/>
        <v>605.5</v>
      </c>
      <c r="AW47" s="395">
        <f t="shared" si="33"/>
        <v>30277500</v>
      </c>
      <c r="AX47" s="394">
        <f t="shared" si="34"/>
        <v>0</v>
      </c>
      <c r="AY47" s="366">
        <f t="shared" si="35"/>
        <v>0</v>
      </c>
      <c r="AZ47" s="366">
        <f t="shared" si="36"/>
        <v>0</v>
      </c>
      <c r="BA47" s="394">
        <f t="shared" si="37"/>
        <v>1</v>
      </c>
      <c r="BB47" s="366">
        <f t="shared" si="38"/>
        <v>605.5</v>
      </c>
      <c r="BC47" s="366">
        <f t="shared" si="39"/>
        <v>30277500</v>
      </c>
      <c r="BD47" s="394">
        <f t="shared" si="40"/>
        <v>0</v>
      </c>
      <c r="BE47" s="366">
        <f t="shared" si="41"/>
        <v>0</v>
      </c>
      <c r="BF47" s="366">
        <f t="shared" si="42"/>
        <v>0</v>
      </c>
      <c r="BG47" s="394">
        <f t="shared" si="43"/>
        <v>0</v>
      </c>
      <c r="BH47" s="366">
        <f t="shared" si="44"/>
        <v>0</v>
      </c>
      <c r="BI47" s="366">
        <f t="shared" si="45"/>
        <v>0</v>
      </c>
      <c r="BJ47" s="394">
        <f t="shared" si="46"/>
        <v>0</v>
      </c>
      <c r="BK47" s="366">
        <f t="shared" si="47"/>
        <v>0</v>
      </c>
      <c r="BL47" s="366">
        <f t="shared" si="48"/>
        <v>0</v>
      </c>
      <c r="BM47" s="394">
        <f t="shared" si="49"/>
        <v>0</v>
      </c>
      <c r="BN47" s="366">
        <f t="shared" si="50"/>
        <v>0</v>
      </c>
      <c r="BO47" s="366">
        <f t="shared" si="51"/>
        <v>0</v>
      </c>
      <c r="BP47" s="394">
        <f t="shared" si="52"/>
        <v>0</v>
      </c>
      <c r="BQ47" s="366">
        <f t="shared" si="53"/>
        <v>0</v>
      </c>
      <c r="BR47" s="366">
        <f t="shared" si="54"/>
        <v>0</v>
      </c>
      <c r="BS47" s="394">
        <f t="shared" si="55"/>
        <v>0</v>
      </c>
      <c r="BT47" s="366">
        <f t="shared" si="56"/>
        <v>0</v>
      </c>
      <c r="BU47" s="366">
        <f t="shared" si="57"/>
        <v>0</v>
      </c>
      <c r="BV47" s="394">
        <f t="shared" si="58"/>
        <v>0</v>
      </c>
      <c r="BW47" s="366">
        <f t="shared" si="59"/>
        <v>0</v>
      </c>
      <c r="BX47" s="366">
        <f t="shared" si="60"/>
        <v>0</v>
      </c>
      <c r="BY47" s="394">
        <f t="shared" si="61"/>
        <v>0</v>
      </c>
      <c r="BZ47" s="366">
        <f t="shared" si="62"/>
        <v>0</v>
      </c>
      <c r="CA47" s="366">
        <f t="shared" si="63"/>
        <v>0</v>
      </c>
      <c r="CB47" s="394">
        <f t="shared" si="64"/>
        <v>0</v>
      </c>
      <c r="CC47" s="366">
        <f t="shared" si="65"/>
        <v>0</v>
      </c>
      <c r="CD47" s="366">
        <f t="shared" si="66"/>
        <v>0</v>
      </c>
      <c r="CE47" s="394">
        <f t="shared" si="67"/>
        <v>0</v>
      </c>
      <c r="CF47" s="366">
        <f t="shared" si="68"/>
        <v>0</v>
      </c>
      <c r="CG47" s="366">
        <f t="shared" si="69"/>
        <v>0</v>
      </c>
      <c r="CH47" s="394">
        <f t="shared" si="70"/>
        <v>1</v>
      </c>
      <c r="CI47" s="366">
        <f t="shared" si="71"/>
        <v>605.5</v>
      </c>
      <c r="CJ47" s="366">
        <f t="shared" si="72"/>
        <v>30277500</v>
      </c>
      <c r="CK47" s="394">
        <f t="shared" si="73"/>
        <v>0</v>
      </c>
      <c r="CL47" s="366">
        <f t="shared" si="74"/>
        <v>0</v>
      </c>
      <c r="CM47" s="366">
        <f t="shared" si="75"/>
        <v>0</v>
      </c>
      <c r="CN47" s="394">
        <f t="shared" si="76"/>
        <v>0</v>
      </c>
      <c r="CO47" s="366">
        <f t="shared" si="77"/>
        <v>0</v>
      </c>
      <c r="CP47" s="366">
        <f t="shared" si="78"/>
        <v>0</v>
      </c>
      <c r="CQ47" s="394">
        <f t="shared" si="79"/>
        <v>0</v>
      </c>
      <c r="CR47" s="366">
        <f t="shared" si="80"/>
        <v>0</v>
      </c>
      <c r="CS47" s="366">
        <f t="shared" si="81"/>
        <v>0</v>
      </c>
      <c r="CT47" s="394">
        <f t="shared" si="82"/>
        <v>0</v>
      </c>
      <c r="CU47" s="366">
        <f t="shared" si="83"/>
        <v>0</v>
      </c>
      <c r="CV47" s="366">
        <f t="shared" si="84"/>
        <v>0</v>
      </c>
    </row>
    <row r="48" spans="1:100" x14ac:dyDescent="0.3">
      <c r="A48" s="166">
        <v>27</v>
      </c>
      <c r="B48" s="18" t="s">
        <v>22</v>
      </c>
      <c r="C48" s="8" t="s">
        <v>127</v>
      </c>
      <c r="D48" s="8" t="s">
        <v>128</v>
      </c>
      <c r="E48" s="8" t="s">
        <v>113</v>
      </c>
      <c r="F48" s="8" t="s">
        <v>424</v>
      </c>
      <c r="G48" s="8" t="s">
        <v>18</v>
      </c>
      <c r="H48" s="8"/>
      <c r="I48" s="7" t="s">
        <v>62</v>
      </c>
      <c r="J48" s="6" t="s">
        <v>83</v>
      </c>
      <c r="K48" s="11">
        <v>1008</v>
      </c>
      <c r="L48" s="415" t="s">
        <v>377</v>
      </c>
      <c r="M48" s="2" t="s">
        <v>392</v>
      </c>
      <c r="N48" s="7">
        <v>509.03</v>
      </c>
      <c r="O48" s="32">
        <f t="shared" si="0"/>
        <v>39290.415103235566</v>
      </c>
      <c r="P48" s="350">
        <v>20000000</v>
      </c>
      <c r="Q48" s="394">
        <f t="shared" si="1"/>
        <v>0</v>
      </c>
      <c r="R48" s="395">
        <f t="shared" si="91"/>
        <v>0</v>
      </c>
      <c r="S48" s="395">
        <f t="shared" si="92"/>
        <v>0</v>
      </c>
      <c r="T48" s="394">
        <f t="shared" si="4"/>
        <v>0</v>
      </c>
      <c r="U48" s="395">
        <f t="shared" si="93"/>
        <v>0</v>
      </c>
      <c r="V48" s="395">
        <f t="shared" si="94"/>
        <v>0</v>
      </c>
      <c r="W48" s="394">
        <f t="shared" si="7"/>
        <v>1</v>
      </c>
      <c r="X48" s="396">
        <f t="shared" si="95"/>
        <v>509.03</v>
      </c>
      <c r="Y48" s="396">
        <f t="shared" si="96"/>
        <v>20000000</v>
      </c>
      <c r="Z48" s="394">
        <f t="shared" si="10"/>
        <v>0</v>
      </c>
      <c r="AA48" s="396">
        <f t="shared" si="97"/>
        <v>0</v>
      </c>
      <c r="AB48" s="396">
        <f t="shared" si="98"/>
        <v>0</v>
      </c>
      <c r="AC48" s="394">
        <f t="shared" si="13"/>
        <v>0</v>
      </c>
      <c r="AD48" s="396">
        <f t="shared" si="99"/>
        <v>0</v>
      </c>
      <c r="AE48" s="396">
        <f t="shared" si="100"/>
        <v>0</v>
      </c>
      <c r="AF48" s="389">
        <f t="shared" si="101"/>
        <v>509.03</v>
      </c>
      <c r="AG48" s="367">
        <f t="shared" si="102"/>
        <v>20000000</v>
      </c>
      <c r="AH48" s="367">
        <f t="shared" si="103"/>
        <v>1</v>
      </c>
      <c r="AI48" s="367">
        <f t="shared" si="104"/>
        <v>0</v>
      </c>
      <c r="AJ48" s="367">
        <f t="shared" si="105"/>
        <v>0</v>
      </c>
      <c r="AK48" s="372">
        <f t="shared" si="106"/>
        <v>0</v>
      </c>
      <c r="AL48" s="394">
        <f t="shared" si="22"/>
        <v>1</v>
      </c>
      <c r="AM48" s="395">
        <f t="shared" si="23"/>
        <v>509.03</v>
      </c>
      <c r="AN48" s="395">
        <f t="shared" si="24"/>
        <v>20000000</v>
      </c>
      <c r="AO48" s="394">
        <f t="shared" si="25"/>
        <v>0</v>
      </c>
      <c r="AP48" s="395">
        <f t="shared" si="26"/>
        <v>0</v>
      </c>
      <c r="AQ48" s="395">
        <f t="shared" si="27"/>
        <v>0</v>
      </c>
      <c r="AR48" s="394">
        <f t="shared" si="28"/>
        <v>0</v>
      </c>
      <c r="AS48" s="366">
        <f t="shared" si="29"/>
        <v>0</v>
      </c>
      <c r="AT48" s="366">
        <f t="shared" si="30"/>
        <v>0</v>
      </c>
      <c r="AU48" s="394">
        <f t="shared" si="31"/>
        <v>0</v>
      </c>
      <c r="AV48" s="395">
        <f t="shared" si="32"/>
        <v>0</v>
      </c>
      <c r="AW48" s="395">
        <f t="shared" si="33"/>
        <v>0</v>
      </c>
      <c r="AX48" s="394">
        <f t="shared" si="34"/>
        <v>1</v>
      </c>
      <c r="AY48" s="366">
        <f t="shared" si="35"/>
        <v>509.03</v>
      </c>
      <c r="AZ48" s="366">
        <f t="shared" si="36"/>
        <v>20000000</v>
      </c>
      <c r="BA48" s="394">
        <f t="shared" si="37"/>
        <v>0</v>
      </c>
      <c r="BB48" s="366">
        <f t="shared" si="38"/>
        <v>0</v>
      </c>
      <c r="BC48" s="366">
        <f t="shared" si="39"/>
        <v>0</v>
      </c>
      <c r="BD48" s="394">
        <f t="shared" si="40"/>
        <v>0</v>
      </c>
      <c r="BE48" s="366">
        <f t="shared" si="41"/>
        <v>0</v>
      </c>
      <c r="BF48" s="366">
        <f t="shared" si="42"/>
        <v>0</v>
      </c>
      <c r="BG48" s="394">
        <f t="shared" si="43"/>
        <v>0</v>
      </c>
      <c r="BH48" s="366">
        <f t="shared" si="44"/>
        <v>0</v>
      </c>
      <c r="BI48" s="366">
        <f t="shared" si="45"/>
        <v>0</v>
      </c>
      <c r="BJ48" s="394">
        <f t="shared" si="46"/>
        <v>0</v>
      </c>
      <c r="BK48" s="366">
        <f t="shared" si="47"/>
        <v>0</v>
      </c>
      <c r="BL48" s="366">
        <f t="shared" si="48"/>
        <v>0</v>
      </c>
      <c r="BM48" s="394">
        <f t="shared" si="49"/>
        <v>0</v>
      </c>
      <c r="BN48" s="366">
        <f t="shared" si="50"/>
        <v>0</v>
      </c>
      <c r="BO48" s="366">
        <f t="shared" si="51"/>
        <v>0</v>
      </c>
      <c r="BP48" s="394">
        <f t="shared" si="52"/>
        <v>0</v>
      </c>
      <c r="BQ48" s="366">
        <f t="shared" si="53"/>
        <v>0</v>
      </c>
      <c r="BR48" s="366">
        <f t="shared" si="54"/>
        <v>0</v>
      </c>
      <c r="BS48" s="394">
        <f t="shared" si="55"/>
        <v>0</v>
      </c>
      <c r="BT48" s="366">
        <f t="shared" si="56"/>
        <v>0</v>
      </c>
      <c r="BU48" s="366">
        <f t="shared" si="57"/>
        <v>0</v>
      </c>
      <c r="BV48" s="394">
        <f t="shared" si="58"/>
        <v>1</v>
      </c>
      <c r="BW48" s="366">
        <f t="shared" si="59"/>
        <v>509.03</v>
      </c>
      <c r="BX48" s="366">
        <f t="shared" si="60"/>
        <v>20000000</v>
      </c>
      <c r="BY48" s="394">
        <f t="shared" si="61"/>
        <v>0</v>
      </c>
      <c r="BZ48" s="366">
        <f t="shared" si="62"/>
        <v>0</v>
      </c>
      <c r="CA48" s="366">
        <f t="shared" si="63"/>
        <v>0</v>
      </c>
      <c r="CB48" s="394">
        <f t="shared" si="64"/>
        <v>0</v>
      </c>
      <c r="CC48" s="366">
        <f t="shared" si="65"/>
        <v>0</v>
      </c>
      <c r="CD48" s="366">
        <f t="shared" si="66"/>
        <v>0</v>
      </c>
      <c r="CE48" s="394">
        <f t="shared" si="67"/>
        <v>1</v>
      </c>
      <c r="CF48" s="366">
        <f t="shared" si="68"/>
        <v>509.03</v>
      </c>
      <c r="CG48" s="366">
        <f t="shared" si="69"/>
        <v>20000000</v>
      </c>
      <c r="CH48" s="394">
        <f t="shared" si="70"/>
        <v>0</v>
      </c>
      <c r="CI48" s="366">
        <f t="shared" si="71"/>
        <v>0</v>
      </c>
      <c r="CJ48" s="366">
        <f t="shared" si="72"/>
        <v>0</v>
      </c>
      <c r="CK48" s="394">
        <f t="shared" si="73"/>
        <v>0</v>
      </c>
      <c r="CL48" s="366">
        <f t="shared" si="74"/>
        <v>0</v>
      </c>
      <c r="CM48" s="366">
        <f t="shared" si="75"/>
        <v>0</v>
      </c>
      <c r="CN48" s="394">
        <f t="shared" si="76"/>
        <v>0</v>
      </c>
      <c r="CO48" s="366">
        <f t="shared" si="77"/>
        <v>0</v>
      </c>
      <c r="CP48" s="366">
        <f t="shared" si="78"/>
        <v>0</v>
      </c>
      <c r="CQ48" s="394">
        <f t="shared" si="79"/>
        <v>0</v>
      </c>
      <c r="CR48" s="366">
        <f t="shared" si="80"/>
        <v>0</v>
      </c>
      <c r="CS48" s="366">
        <f t="shared" si="81"/>
        <v>0</v>
      </c>
      <c r="CT48" s="394">
        <f t="shared" si="82"/>
        <v>0</v>
      </c>
      <c r="CU48" s="366">
        <f t="shared" si="83"/>
        <v>0</v>
      </c>
      <c r="CV48" s="366">
        <f t="shared" si="84"/>
        <v>0</v>
      </c>
    </row>
    <row r="49" spans="1:100" x14ac:dyDescent="0.3">
      <c r="A49" s="165">
        <v>28</v>
      </c>
      <c r="B49" s="18" t="s">
        <v>22</v>
      </c>
      <c r="C49" s="8" t="s">
        <v>127</v>
      </c>
      <c r="D49" s="8" t="s">
        <v>128</v>
      </c>
      <c r="E49" s="8" t="s">
        <v>113</v>
      </c>
      <c r="F49" s="8" t="s">
        <v>424</v>
      </c>
      <c r="G49" s="8" t="s">
        <v>18</v>
      </c>
      <c r="H49" s="8"/>
      <c r="I49" s="7" t="s">
        <v>62</v>
      </c>
      <c r="J49" s="6" t="s">
        <v>83</v>
      </c>
      <c r="K49" s="11">
        <v>1011</v>
      </c>
      <c r="L49" s="415" t="s">
        <v>377</v>
      </c>
      <c r="M49" s="2" t="s">
        <v>392</v>
      </c>
      <c r="N49" s="7">
        <v>330.56</v>
      </c>
      <c r="O49" s="32">
        <f t="shared" si="0"/>
        <v>54453.049370764762</v>
      </c>
      <c r="P49" s="350">
        <v>18000000</v>
      </c>
      <c r="Q49" s="394">
        <f t="shared" si="1"/>
        <v>0</v>
      </c>
      <c r="R49" s="395">
        <f t="shared" si="91"/>
        <v>0</v>
      </c>
      <c r="S49" s="395">
        <f t="shared" si="92"/>
        <v>0</v>
      </c>
      <c r="T49" s="394">
        <f t="shared" si="4"/>
        <v>0</v>
      </c>
      <c r="U49" s="395">
        <f t="shared" si="93"/>
        <v>0</v>
      </c>
      <c r="V49" s="395">
        <f t="shared" si="94"/>
        <v>0</v>
      </c>
      <c r="W49" s="394">
        <f t="shared" si="7"/>
        <v>1</v>
      </c>
      <c r="X49" s="396">
        <f t="shared" si="95"/>
        <v>330.56</v>
      </c>
      <c r="Y49" s="396">
        <f t="shared" si="96"/>
        <v>18000000</v>
      </c>
      <c r="Z49" s="394">
        <f t="shared" si="10"/>
        <v>0</v>
      </c>
      <c r="AA49" s="396">
        <f t="shared" si="97"/>
        <v>0</v>
      </c>
      <c r="AB49" s="396">
        <f t="shared" si="98"/>
        <v>0</v>
      </c>
      <c r="AC49" s="394">
        <f t="shared" si="13"/>
        <v>0</v>
      </c>
      <c r="AD49" s="396">
        <f t="shared" si="99"/>
        <v>0</v>
      </c>
      <c r="AE49" s="396">
        <f t="shared" si="100"/>
        <v>0</v>
      </c>
      <c r="AF49" s="389">
        <f t="shared" si="101"/>
        <v>330.56</v>
      </c>
      <c r="AG49" s="367">
        <f t="shared" si="102"/>
        <v>18000000</v>
      </c>
      <c r="AH49" s="367">
        <f t="shared" si="103"/>
        <v>1</v>
      </c>
      <c r="AI49" s="367">
        <f t="shared" si="104"/>
        <v>0</v>
      </c>
      <c r="AJ49" s="367">
        <f t="shared" si="105"/>
        <v>0</v>
      </c>
      <c r="AK49" s="372">
        <f t="shared" si="106"/>
        <v>0</v>
      </c>
      <c r="AL49" s="394">
        <f t="shared" si="22"/>
        <v>1</v>
      </c>
      <c r="AM49" s="395">
        <f t="shared" si="23"/>
        <v>330.56</v>
      </c>
      <c r="AN49" s="395">
        <f t="shared" si="24"/>
        <v>18000000</v>
      </c>
      <c r="AO49" s="394">
        <f t="shared" si="25"/>
        <v>0</v>
      </c>
      <c r="AP49" s="395">
        <f t="shared" si="26"/>
        <v>0</v>
      </c>
      <c r="AQ49" s="395">
        <f t="shared" si="27"/>
        <v>0</v>
      </c>
      <c r="AR49" s="394">
        <f t="shared" si="28"/>
        <v>0</v>
      </c>
      <c r="AS49" s="366">
        <f t="shared" si="29"/>
        <v>0</v>
      </c>
      <c r="AT49" s="366">
        <f t="shared" si="30"/>
        <v>0</v>
      </c>
      <c r="AU49" s="394">
        <f t="shared" si="31"/>
        <v>0</v>
      </c>
      <c r="AV49" s="395">
        <f t="shared" si="32"/>
        <v>0</v>
      </c>
      <c r="AW49" s="395">
        <f t="shared" si="33"/>
        <v>0</v>
      </c>
      <c r="AX49" s="394">
        <f t="shared" si="34"/>
        <v>1</v>
      </c>
      <c r="AY49" s="366">
        <f t="shared" si="35"/>
        <v>330.56</v>
      </c>
      <c r="AZ49" s="366">
        <f t="shared" si="36"/>
        <v>18000000</v>
      </c>
      <c r="BA49" s="394">
        <f t="shared" si="37"/>
        <v>0</v>
      </c>
      <c r="BB49" s="366">
        <f t="shared" si="38"/>
        <v>0</v>
      </c>
      <c r="BC49" s="366">
        <f t="shared" si="39"/>
        <v>0</v>
      </c>
      <c r="BD49" s="394">
        <f t="shared" si="40"/>
        <v>0</v>
      </c>
      <c r="BE49" s="366">
        <f t="shared" si="41"/>
        <v>0</v>
      </c>
      <c r="BF49" s="366">
        <f t="shared" si="42"/>
        <v>0</v>
      </c>
      <c r="BG49" s="394">
        <f t="shared" si="43"/>
        <v>0</v>
      </c>
      <c r="BH49" s="366">
        <f t="shared" si="44"/>
        <v>0</v>
      </c>
      <c r="BI49" s="366">
        <f t="shared" si="45"/>
        <v>0</v>
      </c>
      <c r="BJ49" s="394">
        <f t="shared" si="46"/>
        <v>0</v>
      </c>
      <c r="BK49" s="366">
        <f t="shared" si="47"/>
        <v>0</v>
      </c>
      <c r="BL49" s="366">
        <f t="shared" si="48"/>
        <v>0</v>
      </c>
      <c r="BM49" s="394">
        <f t="shared" si="49"/>
        <v>0</v>
      </c>
      <c r="BN49" s="366">
        <f t="shared" si="50"/>
        <v>0</v>
      </c>
      <c r="BO49" s="366">
        <f t="shared" si="51"/>
        <v>0</v>
      </c>
      <c r="BP49" s="394">
        <f t="shared" si="52"/>
        <v>0</v>
      </c>
      <c r="BQ49" s="366">
        <f t="shared" si="53"/>
        <v>0</v>
      </c>
      <c r="BR49" s="366">
        <f t="shared" si="54"/>
        <v>0</v>
      </c>
      <c r="BS49" s="394">
        <f t="shared" si="55"/>
        <v>0</v>
      </c>
      <c r="BT49" s="366">
        <f t="shared" si="56"/>
        <v>0</v>
      </c>
      <c r="BU49" s="366">
        <f t="shared" si="57"/>
        <v>0</v>
      </c>
      <c r="BV49" s="394">
        <f t="shared" si="58"/>
        <v>1</v>
      </c>
      <c r="BW49" s="366">
        <f t="shared" si="59"/>
        <v>330.56</v>
      </c>
      <c r="BX49" s="366">
        <f t="shared" si="60"/>
        <v>18000000</v>
      </c>
      <c r="BY49" s="394">
        <f t="shared" si="61"/>
        <v>0</v>
      </c>
      <c r="BZ49" s="366">
        <f t="shared" si="62"/>
        <v>0</v>
      </c>
      <c r="CA49" s="366">
        <f t="shared" si="63"/>
        <v>0</v>
      </c>
      <c r="CB49" s="394">
        <f t="shared" si="64"/>
        <v>0</v>
      </c>
      <c r="CC49" s="366">
        <f t="shared" si="65"/>
        <v>0</v>
      </c>
      <c r="CD49" s="366">
        <f t="shared" si="66"/>
        <v>0</v>
      </c>
      <c r="CE49" s="394">
        <f t="shared" si="67"/>
        <v>1</v>
      </c>
      <c r="CF49" s="366">
        <f t="shared" si="68"/>
        <v>330.56</v>
      </c>
      <c r="CG49" s="366">
        <f t="shared" si="69"/>
        <v>18000000</v>
      </c>
      <c r="CH49" s="394">
        <f t="shared" si="70"/>
        <v>0</v>
      </c>
      <c r="CI49" s="366">
        <f t="shared" si="71"/>
        <v>0</v>
      </c>
      <c r="CJ49" s="366">
        <f t="shared" si="72"/>
        <v>0</v>
      </c>
      <c r="CK49" s="394">
        <f t="shared" si="73"/>
        <v>0</v>
      </c>
      <c r="CL49" s="366">
        <f t="shared" si="74"/>
        <v>0</v>
      </c>
      <c r="CM49" s="366">
        <f t="shared" si="75"/>
        <v>0</v>
      </c>
      <c r="CN49" s="394">
        <f t="shared" si="76"/>
        <v>0</v>
      </c>
      <c r="CO49" s="366">
        <f t="shared" si="77"/>
        <v>0</v>
      </c>
      <c r="CP49" s="366">
        <f t="shared" si="78"/>
        <v>0</v>
      </c>
      <c r="CQ49" s="394">
        <f t="shared" si="79"/>
        <v>0</v>
      </c>
      <c r="CR49" s="366">
        <f t="shared" si="80"/>
        <v>0</v>
      </c>
      <c r="CS49" s="366">
        <f t="shared" si="81"/>
        <v>0</v>
      </c>
      <c r="CT49" s="394">
        <f t="shared" si="82"/>
        <v>0</v>
      </c>
      <c r="CU49" s="366">
        <f t="shared" si="83"/>
        <v>0</v>
      </c>
      <c r="CV49" s="366">
        <f t="shared" si="84"/>
        <v>0</v>
      </c>
    </row>
    <row r="50" spans="1:100" x14ac:dyDescent="0.3">
      <c r="A50" s="166">
        <v>29</v>
      </c>
      <c r="B50" s="18" t="s">
        <v>22</v>
      </c>
      <c r="C50" s="8" t="s">
        <v>8</v>
      </c>
      <c r="D50" s="8" t="s">
        <v>131</v>
      </c>
      <c r="E50" s="8" t="s">
        <v>100</v>
      </c>
      <c r="F50" s="8" t="s">
        <v>432</v>
      </c>
      <c r="G50" s="31" t="s">
        <v>94</v>
      </c>
      <c r="H50" s="8"/>
      <c r="I50" s="7" t="s">
        <v>62</v>
      </c>
      <c r="J50" s="22" t="s">
        <v>84</v>
      </c>
      <c r="K50" s="11">
        <v>1004</v>
      </c>
      <c r="L50" s="2" t="s">
        <v>375</v>
      </c>
      <c r="M50" s="8" t="s">
        <v>17</v>
      </c>
      <c r="N50" s="7">
        <v>113.56</v>
      </c>
      <c r="O50" s="32">
        <f t="shared" si="0"/>
        <v>65000</v>
      </c>
      <c r="P50" s="350">
        <v>7381400</v>
      </c>
      <c r="Q50" s="394">
        <f t="shared" si="1"/>
        <v>0</v>
      </c>
      <c r="R50" s="395">
        <f t="shared" si="91"/>
        <v>0</v>
      </c>
      <c r="S50" s="395">
        <f t="shared" si="92"/>
        <v>0</v>
      </c>
      <c r="T50" s="394">
        <f t="shared" si="4"/>
        <v>0</v>
      </c>
      <c r="U50" s="395">
        <f t="shared" si="93"/>
        <v>0</v>
      </c>
      <c r="V50" s="395">
        <f t="shared" si="94"/>
        <v>0</v>
      </c>
      <c r="W50" s="394">
        <f t="shared" si="7"/>
        <v>0</v>
      </c>
      <c r="X50" s="396">
        <f t="shared" si="95"/>
        <v>0</v>
      </c>
      <c r="Y50" s="396">
        <f t="shared" si="96"/>
        <v>0</v>
      </c>
      <c r="Z50" s="394">
        <f t="shared" si="10"/>
        <v>1</v>
      </c>
      <c r="AA50" s="396">
        <f t="shared" si="97"/>
        <v>113.56</v>
      </c>
      <c r="AB50" s="396">
        <f t="shared" si="98"/>
        <v>7381400</v>
      </c>
      <c r="AC50" s="394">
        <f t="shared" si="13"/>
        <v>0</v>
      </c>
      <c r="AD50" s="396">
        <f t="shared" si="99"/>
        <v>0</v>
      </c>
      <c r="AE50" s="396">
        <f t="shared" si="100"/>
        <v>0</v>
      </c>
      <c r="AF50" s="389">
        <f t="shared" si="101"/>
        <v>0</v>
      </c>
      <c r="AG50" s="367">
        <f t="shared" si="102"/>
        <v>0</v>
      </c>
      <c r="AH50" s="367">
        <f t="shared" si="103"/>
        <v>0</v>
      </c>
      <c r="AI50" s="367">
        <f t="shared" si="104"/>
        <v>113.56</v>
      </c>
      <c r="AJ50" s="367">
        <f t="shared" si="105"/>
        <v>7381400</v>
      </c>
      <c r="AK50" s="372">
        <f t="shared" si="106"/>
        <v>1</v>
      </c>
      <c r="AL50" s="394">
        <f t="shared" si="22"/>
        <v>0</v>
      </c>
      <c r="AM50" s="395">
        <f t="shared" si="23"/>
        <v>0</v>
      </c>
      <c r="AN50" s="395">
        <f t="shared" si="24"/>
        <v>0</v>
      </c>
      <c r="AO50" s="394">
        <f t="shared" si="25"/>
        <v>1</v>
      </c>
      <c r="AP50" s="395">
        <f t="shared" si="26"/>
        <v>113.56</v>
      </c>
      <c r="AQ50" s="395">
        <f t="shared" si="27"/>
        <v>7381400</v>
      </c>
      <c r="AR50" s="394">
        <f t="shared" si="28"/>
        <v>0</v>
      </c>
      <c r="AS50" s="366">
        <f t="shared" si="29"/>
        <v>0</v>
      </c>
      <c r="AT50" s="366">
        <f t="shared" si="30"/>
        <v>0</v>
      </c>
      <c r="AU50" s="394">
        <f t="shared" si="31"/>
        <v>1</v>
      </c>
      <c r="AV50" s="395">
        <f t="shared" si="32"/>
        <v>113.56</v>
      </c>
      <c r="AW50" s="395">
        <f t="shared" si="33"/>
        <v>7381400</v>
      </c>
      <c r="AX50" s="394">
        <f t="shared" si="34"/>
        <v>0</v>
      </c>
      <c r="AY50" s="366">
        <f t="shared" si="35"/>
        <v>0</v>
      </c>
      <c r="AZ50" s="366">
        <f t="shared" si="36"/>
        <v>0</v>
      </c>
      <c r="BA50" s="394">
        <f t="shared" si="37"/>
        <v>0</v>
      </c>
      <c r="BB50" s="366">
        <f t="shared" si="38"/>
        <v>0</v>
      </c>
      <c r="BC50" s="366">
        <f t="shared" si="39"/>
        <v>0</v>
      </c>
      <c r="BD50" s="394">
        <f t="shared" si="40"/>
        <v>0</v>
      </c>
      <c r="BE50" s="366">
        <f t="shared" si="41"/>
        <v>0</v>
      </c>
      <c r="BF50" s="366">
        <f t="shared" si="42"/>
        <v>0</v>
      </c>
      <c r="BG50" s="394">
        <f t="shared" si="43"/>
        <v>0</v>
      </c>
      <c r="BH50" s="366">
        <f t="shared" si="44"/>
        <v>0</v>
      </c>
      <c r="BI50" s="366">
        <f t="shared" si="45"/>
        <v>0</v>
      </c>
      <c r="BJ50" s="394">
        <f t="shared" si="46"/>
        <v>0</v>
      </c>
      <c r="BK50" s="366">
        <f t="shared" si="47"/>
        <v>0</v>
      </c>
      <c r="BL50" s="366">
        <f t="shared" si="48"/>
        <v>0</v>
      </c>
      <c r="BM50" s="394">
        <f t="shared" si="49"/>
        <v>0</v>
      </c>
      <c r="BN50" s="366">
        <f t="shared" si="50"/>
        <v>0</v>
      </c>
      <c r="BO50" s="366">
        <f t="shared" si="51"/>
        <v>0</v>
      </c>
      <c r="BP50" s="394">
        <f t="shared" si="52"/>
        <v>0</v>
      </c>
      <c r="BQ50" s="366">
        <f t="shared" si="53"/>
        <v>0</v>
      </c>
      <c r="BR50" s="366">
        <f t="shared" si="54"/>
        <v>0</v>
      </c>
      <c r="BS50" s="394">
        <f t="shared" si="55"/>
        <v>0</v>
      </c>
      <c r="BT50" s="366">
        <f t="shared" si="56"/>
        <v>0</v>
      </c>
      <c r="BU50" s="366">
        <f t="shared" si="57"/>
        <v>0</v>
      </c>
      <c r="BV50" s="394">
        <f t="shared" si="58"/>
        <v>0</v>
      </c>
      <c r="BW50" s="366">
        <f t="shared" si="59"/>
        <v>0</v>
      </c>
      <c r="BX50" s="366">
        <f t="shared" si="60"/>
        <v>0</v>
      </c>
      <c r="BY50" s="394">
        <f t="shared" si="61"/>
        <v>1</v>
      </c>
      <c r="BZ50" s="366">
        <f t="shared" si="62"/>
        <v>113.56</v>
      </c>
      <c r="CA50" s="366">
        <f t="shared" si="63"/>
        <v>7381400</v>
      </c>
      <c r="CB50" s="394">
        <f t="shared" si="64"/>
        <v>0</v>
      </c>
      <c r="CC50" s="366">
        <f t="shared" si="65"/>
        <v>0</v>
      </c>
      <c r="CD50" s="366">
        <f t="shared" si="66"/>
        <v>0</v>
      </c>
      <c r="CE50" s="394">
        <f t="shared" si="67"/>
        <v>1</v>
      </c>
      <c r="CF50" s="366">
        <f t="shared" si="68"/>
        <v>113.56</v>
      </c>
      <c r="CG50" s="366">
        <f t="shared" si="69"/>
        <v>7381400</v>
      </c>
      <c r="CH50" s="394">
        <f t="shared" si="70"/>
        <v>0</v>
      </c>
      <c r="CI50" s="366">
        <f t="shared" si="71"/>
        <v>0</v>
      </c>
      <c r="CJ50" s="366">
        <f t="shared" si="72"/>
        <v>0</v>
      </c>
      <c r="CK50" s="394">
        <f t="shared" si="73"/>
        <v>0</v>
      </c>
      <c r="CL50" s="366">
        <f t="shared" si="74"/>
        <v>0</v>
      </c>
      <c r="CM50" s="366">
        <f t="shared" si="75"/>
        <v>0</v>
      </c>
      <c r="CN50" s="394">
        <f t="shared" si="76"/>
        <v>0</v>
      </c>
      <c r="CO50" s="366">
        <f t="shared" si="77"/>
        <v>0</v>
      </c>
      <c r="CP50" s="366">
        <f t="shared" si="78"/>
        <v>0</v>
      </c>
      <c r="CQ50" s="394">
        <f t="shared" si="79"/>
        <v>0</v>
      </c>
      <c r="CR50" s="366">
        <f t="shared" si="80"/>
        <v>0</v>
      </c>
      <c r="CS50" s="366">
        <f t="shared" si="81"/>
        <v>0</v>
      </c>
      <c r="CT50" s="394">
        <f t="shared" si="82"/>
        <v>0</v>
      </c>
      <c r="CU50" s="366">
        <f t="shared" si="83"/>
        <v>0</v>
      </c>
      <c r="CV50" s="366">
        <f t="shared" si="84"/>
        <v>0</v>
      </c>
    </row>
    <row r="51" spans="1:100" x14ac:dyDescent="0.3">
      <c r="A51" s="166">
        <v>30</v>
      </c>
      <c r="B51" s="18" t="s">
        <v>22</v>
      </c>
      <c r="C51" s="8" t="s">
        <v>9</v>
      </c>
      <c r="D51" s="8" t="s">
        <v>133</v>
      </c>
      <c r="E51" s="8" t="s">
        <v>102</v>
      </c>
      <c r="F51" s="8" t="s">
        <v>404</v>
      </c>
      <c r="G51" s="8" t="s">
        <v>18</v>
      </c>
      <c r="H51" s="8"/>
      <c r="I51" s="7" t="s">
        <v>62</v>
      </c>
      <c r="J51" s="22" t="s">
        <v>84</v>
      </c>
      <c r="K51" s="11">
        <v>1001</v>
      </c>
      <c r="L51" s="2" t="s">
        <v>375</v>
      </c>
      <c r="M51" s="2" t="s">
        <v>392</v>
      </c>
      <c r="N51" s="7">
        <v>97.74</v>
      </c>
      <c r="O51" s="32">
        <f t="shared" si="0"/>
        <v>58317.986494782075</v>
      </c>
      <c r="P51" s="350">
        <v>5700000</v>
      </c>
      <c r="Q51" s="394">
        <f t="shared" si="1"/>
        <v>0</v>
      </c>
      <c r="R51" s="395">
        <f t="shared" si="91"/>
        <v>0</v>
      </c>
      <c r="S51" s="395">
        <f t="shared" si="92"/>
        <v>0</v>
      </c>
      <c r="T51" s="394">
        <f t="shared" si="4"/>
        <v>1</v>
      </c>
      <c r="U51" s="395">
        <f t="shared" si="93"/>
        <v>97.74</v>
      </c>
      <c r="V51" s="395">
        <f t="shared" si="94"/>
        <v>5700000</v>
      </c>
      <c r="W51" s="394">
        <f t="shared" si="7"/>
        <v>0</v>
      </c>
      <c r="X51" s="396">
        <f t="shared" si="95"/>
        <v>0</v>
      </c>
      <c r="Y51" s="396">
        <f t="shared" si="96"/>
        <v>0</v>
      </c>
      <c r="Z51" s="394">
        <f t="shared" si="10"/>
        <v>0</v>
      </c>
      <c r="AA51" s="396">
        <f t="shared" si="97"/>
        <v>0</v>
      </c>
      <c r="AB51" s="396">
        <f t="shared" si="98"/>
        <v>0</v>
      </c>
      <c r="AC51" s="394">
        <f t="shared" si="13"/>
        <v>0</v>
      </c>
      <c r="AD51" s="396">
        <f t="shared" si="99"/>
        <v>0</v>
      </c>
      <c r="AE51" s="396">
        <f t="shared" si="100"/>
        <v>0</v>
      </c>
      <c r="AF51" s="389">
        <f t="shared" si="101"/>
        <v>97.74</v>
      </c>
      <c r="AG51" s="367">
        <f t="shared" si="102"/>
        <v>5700000</v>
      </c>
      <c r="AH51" s="367">
        <f t="shared" si="103"/>
        <v>1</v>
      </c>
      <c r="AI51" s="367">
        <f t="shared" si="104"/>
        <v>0</v>
      </c>
      <c r="AJ51" s="367">
        <f t="shared" si="105"/>
        <v>0</v>
      </c>
      <c r="AK51" s="372">
        <f t="shared" si="106"/>
        <v>0</v>
      </c>
      <c r="AL51" s="394">
        <f t="shared" si="22"/>
        <v>0</v>
      </c>
      <c r="AM51" s="395">
        <f t="shared" si="23"/>
        <v>0</v>
      </c>
      <c r="AN51" s="395">
        <f t="shared" si="24"/>
        <v>0</v>
      </c>
      <c r="AO51" s="394">
        <f t="shared" si="25"/>
        <v>1</v>
      </c>
      <c r="AP51" s="395">
        <f t="shared" si="26"/>
        <v>97.74</v>
      </c>
      <c r="AQ51" s="395">
        <f t="shared" si="27"/>
        <v>5700000</v>
      </c>
      <c r="AR51" s="394">
        <f t="shared" si="28"/>
        <v>0</v>
      </c>
      <c r="AS51" s="366">
        <f t="shared" si="29"/>
        <v>0</v>
      </c>
      <c r="AT51" s="366">
        <f t="shared" si="30"/>
        <v>0</v>
      </c>
      <c r="AU51" s="394">
        <f t="shared" si="31"/>
        <v>0</v>
      </c>
      <c r="AV51" s="395">
        <f t="shared" si="32"/>
        <v>0</v>
      </c>
      <c r="AW51" s="395">
        <f t="shared" si="33"/>
        <v>0</v>
      </c>
      <c r="AX51" s="394">
        <f t="shared" si="34"/>
        <v>1</v>
      </c>
      <c r="AY51" s="366">
        <f t="shared" si="35"/>
        <v>97.74</v>
      </c>
      <c r="AZ51" s="366">
        <f t="shared" si="36"/>
        <v>5700000</v>
      </c>
      <c r="BA51" s="394">
        <f t="shared" si="37"/>
        <v>0</v>
      </c>
      <c r="BB51" s="366">
        <f t="shared" si="38"/>
        <v>0</v>
      </c>
      <c r="BC51" s="366">
        <f t="shared" si="39"/>
        <v>0</v>
      </c>
      <c r="BD51" s="394">
        <f t="shared" si="40"/>
        <v>0</v>
      </c>
      <c r="BE51" s="366">
        <f t="shared" si="41"/>
        <v>0</v>
      </c>
      <c r="BF51" s="366">
        <f t="shared" si="42"/>
        <v>0</v>
      </c>
      <c r="BG51" s="394">
        <f t="shared" si="43"/>
        <v>1</v>
      </c>
      <c r="BH51" s="366">
        <f t="shared" si="44"/>
        <v>97.74</v>
      </c>
      <c r="BI51" s="366">
        <f t="shared" si="45"/>
        <v>5700000</v>
      </c>
      <c r="BJ51" s="394">
        <f t="shared" si="46"/>
        <v>0</v>
      </c>
      <c r="BK51" s="366">
        <f t="shared" si="47"/>
        <v>0</v>
      </c>
      <c r="BL51" s="366">
        <f t="shared" si="48"/>
        <v>0</v>
      </c>
      <c r="BM51" s="394">
        <f t="shared" si="49"/>
        <v>0</v>
      </c>
      <c r="BN51" s="366">
        <f t="shared" si="50"/>
        <v>0</v>
      </c>
      <c r="BO51" s="366">
        <f t="shared" si="51"/>
        <v>0</v>
      </c>
      <c r="BP51" s="394">
        <f t="shared" si="52"/>
        <v>0</v>
      </c>
      <c r="BQ51" s="366">
        <f t="shared" si="53"/>
        <v>0</v>
      </c>
      <c r="BR51" s="366">
        <f t="shared" si="54"/>
        <v>0</v>
      </c>
      <c r="BS51" s="394">
        <f t="shared" si="55"/>
        <v>0</v>
      </c>
      <c r="BT51" s="366">
        <f t="shared" si="56"/>
        <v>0</v>
      </c>
      <c r="BU51" s="366">
        <f t="shared" si="57"/>
        <v>0</v>
      </c>
      <c r="BV51" s="394">
        <f t="shared" si="58"/>
        <v>0</v>
      </c>
      <c r="BW51" s="366">
        <f t="shared" si="59"/>
        <v>0</v>
      </c>
      <c r="BX51" s="366">
        <f t="shared" si="60"/>
        <v>0</v>
      </c>
      <c r="BY51" s="394">
        <f t="shared" si="61"/>
        <v>0</v>
      </c>
      <c r="BZ51" s="366">
        <f t="shared" si="62"/>
        <v>0</v>
      </c>
      <c r="CA51" s="366">
        <f t="shared" si="63"/>
        <v>0</v>
      </c>
      <c r="CB51" s="394">
        <f t="shared" si="64"/>
        <v>0</v>
      </c>
      <c r="CC51" s="366">
        <f t="shared" si="65"/>
        <v>0</v>
      </c>
      <c r="CD51" s="366">
        <f t="shared" si="66"/>
        <v>0</v>
      </c>
      <c r="CE51" s="394">
        <f t="shared" si="67"/>
        <v>1</v>
      </c>
      <c r="CF51" s="366">
        <f t="shared" si="68"/>
        <v>97.74</v>
      </c>
      <c r="CG51" s="366">
        <f t="shared" si="69"/>
        <v>5700000</v>
      </c>
      <c r="CH51" s="394">
        <f t="shared" si="70"/>
        <v>0</v>
      </c>
      <c r="CI51" s="366">
        <f t="shared" si="71"/>
        <v>0</v>
      </c>
      <c r="CJ51" s="366">
        <f t="shared" si="72"/>
        <v>0</v>
      </c>
      <c r="CK51" s="394">
        <f t="shared" si="73"/>
        <v>0</v>
      </c>
      <c r="CL51" s="366">
        <f t="shared" si="74"/>
        <v>0</v>
      </c>
      <c r="CM51" s="366">
        <f t="shared" si="75"/>
        <v>0</v>
      </c>
      <c r="CN51" s="394">
        <f t="shared" si="76"/>
        <v>0</v>
      </c>
      <c r="CO51" s="366">
        <f t="shared" si="77"/>
        <v>0</v>
      </c>
      <c r="CP51" s="366">
        <f t="shared" si="78"/>
        <v>0</v>
      </c>
      <c r="CQ51" s="394">
        <f t="shared" si="79"/>
        <v>0</v>
      </c>
      <c r="CR51" s="366">
        <f t="shared" si="80"/>
        <v>0</v>
      </c>
      <c r="CS51" s="366">
        <f t="shared" si="81"/>
        <v>0</v>
      </c>
      <c r="CT51" s="394">
        <f t="shared" si="82"/>
        <v>0</v>
      </c>
      <c r="CU51" s="366">
        <f t="shared" si="83"/>
        <v>0</v>
      </c>
      <c r="CV51" s="366">
        <f t="shared" si="84"/>
        <v>0</v>
      </c>
    </row>
    <row r="52" spans="1:100" x14ac:dyDescent="0.3">
      <c r="A52" s="165">
        <v>31</v>
      </c>
      <c r="B52" s="18" t="s">
        <v>22</v>
      </c>
      <c r="C52" s="8" t="s">
        <v>9</v>
      </c>
      <c r="D52" s="8" t="s">
        <v>133</v>
      </c>
      <c r="E52" s="8" t="s">
        <v>102</v>
      </c>
      <c r="F52" s="8" t="s">
        <v>404</v>
      </c>
      <c r="G52" s="8" t="s">
        <v>18</v>
      </c>
      <c r="H52" s="8"/>
      <c r="I52" s="7" t="s">
        <v>62</v>
      </c>
      <c r="J52" s="22" t="s">
        <v>84</v>
      </c>
      <c r="K52" s="11">
        <v>1002</v>
      </c>
      <c r="L52" s="2" t="s">
        <v>375</v>
      </c>
      <c r="M52" s="2" t="s">
        <v>392</v>
      </c>
      <c r="N52" s="7">
        <v>98.12</v>
      </c>
      <c r="O52" s="32">
        <f t="shared" si="0"/>
        <v>58092.132083163473</v>
      </c>
      <c r="P52" s="350">
        <v>5700000</v>
      </c>
      <c r="Q52" s="394">
        <f t="shared" si="1"/>
        <v>0</v>
      </c>
      <c r="R52" s="395">
        <f t="shared" si="91"/>
        <v>0</v>
      </c>
      <c r="S52" s="395">
        <f t="shared" si="92"/>
        <v>0</v>
      </c>
      <c r="T52" s="394">
        <f t="shared" si="4"/>
        <v>1</v>
      </c>
      <c r="U52" s="395">
        <f t="shared" si="93"/>
        <v>98.12</v>
      </c>
      <c r="V52" s="395">
        <f t="shared" si="94"/>
        <v>5700000</v>
      </c>
      <c r="W52" s="394">
        <f t="shared" si="7"/>
        <v>0</v>
      </c>
      <c r="X52" s="396">
        <f t="shared" si="95"/>
        <v>0</v>
      </c>
      <c r="Y52" s="396">
        <f t="shared" si="96"/>
        <v>0</v>
      </c>
      <c r="Z52" s="394">
        <f t="shared" si="10"/>
        <v>0</v>
      </c>
      <c r="AA52" s="396">
        <f t="shared" si="97"/>
        <v>0</v>
      </c>
      <c r="AB52" s="396">
        <f t="shared" si="98"/>
        <v>0</v>
      </c>
      <c r="AC52" s="394">
        <f t="shared" si="13"/>
        <v>0</v>
      </c>
      <c r="AD52" s="396">
        <f t="shared" si="99"/>
        <v>0</v>
      </c>
      <c r="AE52" s="396">
        <f t="shared" si="100"/>
        <v>0</v>
      </c>
      <c r="AF52" s="389">
        <f t="shared" si="101"/>
        <v>98.12</v>
      </c>
      <c r="AG52" s="367">
        <f t="shared" si="102"/>
        <v>5700000</v>
      </c>
      <c r="AH52" s="367">
        <f t="shared" si="103"/>
        <v>1</v>
      </c>
      <c r="AI52" s="367">
        <f t="shared" si="104"/>
        <v>0</v>
      </c>
      <c r="AJ52" s="367">
        <f t="shared" si="105"/>
        <v>0</v>
      </c>
      <c r="AK52" s="372">
        <f t="shared" si="106"/>
        <v>0</v>
      </c>
      <c r="AL52" s="394">
        <f t="shared" si="22"/>
        <v>0</v>
      </c>
      <c r="AM52" s="395">
        <f t="shared" si="23"/>
        <v>0</v>
      </c>
      <c r="AN52" s="395">
        <f t="shared" si="24"/>
        <v>0</v>
      </c>
      <c r="AO52" s="394">
        <f t="shared" si="25"/>
        <v>1</v>
      </c>
      <c r="AP52" s="395">
        <f t="shared" si="26"/>
        <v>98.12</v>
      </c>
      <c r="AQ52" s="395">
        <f t="shared" si="27"/>
        <v>5700000</v>
      </c>
      <c r="AR52" s="394">
        <f t="shared" si="28"/>
        <v>0</v>
      </c>
      <c r="AS52" s="366">
        <f t="shared" si="29"/>
        <v>0</v>
      </c>
      <c r="AT52" s="366">
        <f t="shared" si="30"/>
        <v>0</v>
      </c>
      <c r="AU52" s="394">
        <f t="shared" si="31"/>
        <v>0</v>
      </c>
      <c r="AV52" s="395">
        <f t="shared" si="32"/>
        <v>0</v>
      </c>
      <c r="AW52" s="395">
        <f t="shared" si="33"/>
        <v>0</v>
      </c>
      <c r="AX52" s="394">
        <f t="shared" si="34"/>
        <v>1</v>
      </c>
      <c r="AY52" s="366">
        <f t="shared" si="35"/>
        <v>98.12</v>
      </c>
      <c r="AZ52" s="366">
        <f t="shared" si="36"/>
        <v>5700000</v>
      </c>
      <c r="BA52" s="394">
        <f t="shared" si="37"/>
        <v>0</v>
      </c>
      <c r="BB52" s="366">
        <f t="shared" si="38"/>
        <v>0</v>
      </c>
      <c r="BC52" s="366">
        <f t="shared" si="39"/>
        <v>0</v>
      </c>
      <c r="BD52" s="394">
        <f t="shared" si="40"/>
        <v>0</v>
      </c>
      <c r="BE52" s="366">
        <f t="shared" si="41"/>
        <v>0</v>
      </c>
      <c r="BF52" s="366">
        <f t="shared" si="42"/>
        <v>0</v>
      </c>
      <c r="BG52" s="394">
        <f t="shared" si="43"/>
        <v>1</v>
      </c>
      <c r="BH52" s="366">
        <f t="shared" si="44"/>
        <v>98.12</v>
      </c>
      <c r="BI52" s="366">
        <f t="shared" si="45"/>
        <v>5700000</v>
      </c>
      <c r="BJ52" s="394">
        <f t="shared" si="46"/>
        <v>0</v>
      </c>
      <c r="BK52" s="366">
        <f t="shared" si="47"/>
        <v>0</v>
      </c>
      <c r="BL52" s="366">
        <f t="shared" si="48"/>
        <v>0</v>
      </c>
      <c r="BM52" s="394">
        <f t="shared" si="49"/>
        <v>0</v>
      </c>
      <c r="BN52" s="366">
        <f t="shared" si="50"/>
        <v>0</v>
      </c>
      <c r="BO52" s="366">
        <f t="shared" si="51"/>
        <v>0</v>
      </c>
      <c r="BP52" s="394">
        <f t="shared" si="52"/>
        <v>0</v>
      </c>
      <c r="BQ52" s="366">
        <f t="shared" si="53"/>
        <v>0</v>
      </c>
      <c r="BR52" s="366">
        <f t="shared" si="54"/>
        <v>0</v>
      </c>
      <c r="BS52" s="394">
        <f t="shared" si="55"/>
        <v>0</v>
      </c>
      <c r="BT52" s="366">
        <f t="shared" si="56"/>
        <v>0</v>
      </c>
      <c r="BU52" s="366">
        <f t="shared" si="57"/>
        <v>0</v>
      </c>
      <c r="BV52" s="394">
        <f t="shared" si="58"/>
        <v>0</v>
      </c>
      <c r="BW52" s="366">
        <f t="shared" si="59"/>
        <v>0</v>
      </c>
      <c r="BX52" s="366">
        <f t="shared" si="60"/>
        <v>0</v>
      </c>
      <c r="BY52" s="394">
        <f t="shared" si="61"/>
        <v>0</v>
      </c>
      <c r="BZ52" s="366">
        <f t="shared" si="62"/>
        <v>0</v>
      </c>
      <c r="CA52" s="366">
        <f t="shared" si="63"/>
        <v>0</v>
      </c>
      <c r="CB52" s="394">
        <f t="shared" si="64"/>
        <v>0</v>
      </c>
      <c r="CC52" s="366">
        <f t="shared" si="65"/>
        <v>0</v>
      </c>
      <c r="CD52" s="366">
        <f t="shared" si="66"/>
        <v>0</v>
      </c>
      <c r="CE52" s="394">
        <f t="shared" si="67"/>
        <v>1</v>
      </c>
      <c r="CF52" s="366">
        <f t="shared" si="68"/>
        <v>98.12</v>
      </c>
      <c r="CG52" s="366">
        <f t="shared" si="69"/>
        <v>5700000</v>
      </c>
      <c r="CH52" s="394">
        <f t="shared" si="70"/>
        <v>0</v>
      </c>
      <c r="CI52" s="366">
        <f t="shared" si="71"/>
        <v>0</v>
      </c>
      <c r="CJ52" s="366">
        <f t="shared" si="72"/>
        <v>0</v>
      </c>
      <c r="CK52" s="394">
        <f t="shared" si="73"/>
        <v>0</v>
      </c>
      <c r="CL52" s="366">
        <f t="shared" si="74"/>
        <v>0</v>
      </c>
      <c r="CM52" s="366">
        <f t="shared" si="75"/>
        <v>0</v>
      </c>
      <c r="CN52" s="394">
        <f t="shared" si="76"/>
        <v>0</v>
      </c>
      <c r="CO52" s="366">
        <f t="shared" si="77"/>
        <v>0</v>
      </c>
      <c r="CP52" s="366">
        <f t="shared" si="78"/>
        <v>0</v>
      </c>
      <c r="CQ52" s="394">
        <f t="shared" si="79"/>
        <v>0</v>
      </c>
      <c r="CR52" s="366">
        <f t="shared" si="80"/>
        <v>0</v>
      </c>
      <c r="CS52" s="366">
        <f t="shared" si="81"/>
        <v>0</v>
      </c>
      <c r="CT52" s="394">
        <f t="shared" si="82"/>
        <v>0</v>
      </c>
      <c r="CU52" s="366">
        <f t="shared" si="83"/>
        <v>0</v>
      </c>
      <c r="CV52" s="366">
        <f t="shared" si="84"/>
        <v>0</v>
      </c>
    </row>
    <row r="53" spans="1:100" x14ac:dyDescent="0.3">
      <c r="A53" s="166">
        <v>32</v>
      </c>
      <c r="B53" s="18" t="s">
        <v>22</v>
      </c>
      <c r="C53" s="8" t="s">
        <v>10</v>
      </c>
      <c r="D53" s="8" t="s">
        <v>134</v>
      </c>
      <c r="E53" s="8" t="s">
        <v>102</v>
      </c>
      <c r="F53" s="8" t="s">
        <v>404</v>
      </c>
      <c r="G53" s="8" t="s">
        <v>18</v>
      </c>
      <c r="H53" s="7"/>
      <c r="I53" s="7" t="s">
        <v>62</v>
      </c>
      <c r="J53" s="17" t="s">
        <v>82</v>
      </c>
      <c r="K53" s="11">
        <v>1005</v>
      </c>
      <c r="L53" s="2" t="s">
        <v>375</v>
      </c>
      <c r="M53" s="8" t="s">
        <v>17</v>
      </c>
      <c r="N53" s="7">
        <v>83.18</v>
      </c>
      <c r="O53" s="32">
        <f t="shared" si="0"/>
        <v>70000</v>
      </c>
      <c r="P53" s="350">
        <v>5822600</v>
      </c>
      <c r="Q53" s="394">
        <f t="shared" si="1"/>
        <v>0</v>
      </c>
      <c r="R53" s="395">
        <f t="shared" si="91"/>
        <v>0</v>
      </c>
      <c r="S53" s="395">
        <f t="shared" si="92"/>
        <v>0</v>
      </c>
      <c r="T53" s="394">
        <f t="shared" si="4"/>
        <v>1</v>
      </c>
      <c r="U53" s="395">
        <f t="shared" si="93"/>
        <v>83.18</v>
      </c>
      <c r="V53" s="395">
        <f t="shared" si="94"/>
        <v>5822600</v>
      </c>
      <c r="W53" s="394">
        <f t="shared" si="7"/>
        <v>0</v>
      </c>
      <c r="X53" s="396">
        <f t="shared" si="95"/>
        <v>0</v>
      </c>
      <c r="Y53" s="396">
        <f t="shared" si="96"/>
        <v>0</v>
      </c>
      <c r="Z53" s="394">
        <f t="shared" si="10"/>
        <v>0</v>
      </c>
      <c r="AA53" s="396">
        <f t="shared" si="97"/>
        <v>0</v>
      </c>
      <c r="AB53" s="396">
        <f t="shared" si="98"/>
        <v>0</v>
      </c>
      <c r="AC53" s="394">
        <f t="shared" si="13"/>
        <v>0</v>
      </c>
      <c r="AD53" s="396">
        <f t="shared" si="99"/>
        <v>0</v>
      </c>
      <c r="AE53" s="396">
        <f t="shared" si="100"/>
        <v>0</v>
      </c>
      <c r="AF53" s="389">
        <f t="shared" si="101"/>
        <v>83.18</v>
      </c>
      <c r="AG53" s="367">
        <f t="shared" si="102"/>
        <v>5822600</v>
      </c>
      <c r="AH53" s="367">
        <f t="shared" si="103"/>
        <v>1</v>
      </c>
      <c r="AI53" s="367">
        <f t="shared" si="104"/>
        <v>0</v>
      </c>
      <c r="AJ53" s="367">
        <f t="shared" si="105"/>
        <v>0</v>
      </c>
      <c r="AK53" s="372">
        <f t="shared" si="106"/>
        <v>0</v>
      </c>
      <c r="AL53" s="394">
        <f t="shared" si="22"/>
        <v>0</v>
      </c>
      <c r="AM53" s="395">
        <f t="shared" si="23"/>
        <v>0</v>
      </c>
      <c r="AN53" s="395">
        <f t="shared" si="24"/>
        <v>0</v>
      </c>
      <c r="AO53" s="394">
        <f t="shared" si="25"/>
        <v>1</v>
      </c>
      <c r="AP53" s="395">
        <f t="shared" si="26"/>
        <v>83.18</v>
      </c>
      <c r="AQ53" s="395">
        <f t="shared" si="27"/>
        <v>5822600</v>
      </c>
      <c r="AR53" s="394">
        <f t="shared" si="28"/>
        <v>0</v>
      </c>
      <c r="AS53" s="366">
        <f t="shared" si="29"/>
        <v>0</v>
      </c>
      <c r="AT53" s="366">
        <f t="shared" si="30"/>
        <v>0</v>
      </c>
      <c r="AU53" s="394">
        <f t="shared" si="31"/>
        <v>1</v>
      </c>
      <c r="AV53" s="395">
        <f t="shared" si="32"/>
        <v>83.18</v>
      </c>
      <c r="AW53" s="395">
        <f t="shared" si="33"/>
        <v>5822600</v>
      </c>
      <c r="AX53" s="394">
        <f t="shared" si="34"/>
        <v>0</v>
      </c>
      <c r="AY53" s="366">
        <f t="shared" si="35"/>
        <v>0</v>
      </c>
      <c r="AZ53" s="366">
        <f t="shared" si="36"/>
        <v>0</v>
      </c>
      <c r="BA53" s="394">
        <f t="shared" si="37"/>
        <v>0</v>
      </c>
      <c r="BB53" s="366">
        <f t="shared" si="38"/>
        <v>0</v>
      </c>
      <c r="BC53" s="366">
        <f t="shared" si="39"/>
        <v>0</v>
      </c>
      <c r="BD53" s="394">
        <f t="shared" si="40"/>
        <v>0</v>
      </c>
      <c r="BE53" s="366">
        <f t="shared" si="41"/>
        <v>0</v>
      </c>
      <c r="BF53" s="366">
        <f t="shared" si="42"/>
        <v>0</v>
      </c>
      <c r="BG53" s="394">
        <f t="shared" si="43"/>
        <v>1</v>
      </c>
      <c r="BH53" s="366">
        <f t="shared" si="44"/>
        <v>83.18</v>
      </c>
      <c r="BI53" s="366">
        <f t="shared" si="45"/>
        <v>5822600</v>
      </c>
      <c r="BJ53" s="394">
        <f t="shared" si="46"/>
        <v>0</v>
      </c>
      <c r="BK53" s="366">
        <f t="shared" si="47"/>
        <v>0</v>
      </c>
      <c r="BL53" s="366">
        <f t="shared" si="48"/>
        <v>0</v>
      </c>
      <c r="BM53" s="394">
        <f t="shared" si="49"/>
        <v>0</v>
      </c>
      <c r="BN53" s="366">
        <f t="shared" si="50"/>
        <v>0</v>
      </c>
      <c r="BO53" s="366">
        <f t="shared" si="51"/>
        <v>0</v>
      </c>
      <c r="BP53" s="394">
        <f t="shared" si="52"/>
        <v>0</v>
      </c>
      <c r="BQ53" s="366">
        <f t="shared" si="53"/>
        <v>0</v>
      </c>
      <c r="BR53" s="366">
        <f t="shared" si="54"/>
        <v>0</v>
      </c>
      <c r="BS53" s="394">
        <f t="shared" si="55"/>
        <v>0</v>
      </c>
      <c r="BT53" s="366">
        <f t="shared" si="56"/>
        <v>0</v>
      </c>
      <c r="BU53" s="366">
        <f t="shared" si="57"/>
        <v>0</v>
      </c>
      <c r="BV53" s="394">
        <f t="shared" si="58"/>
        <v>0</v>
      </c>
      <c r="BW53" s="366">
        <f t="shared" si="59"/>
        <v>0</v>
      </c>
      <c r="BX53" s="366">
        <f t="shared" si="60"/>
        <v>0</v>
      </c>
      <c r="BY53" s="394">
        <f t="shared" si="61"/>
        <v>0</v>
      </c>
      <c r="BZ53" s="366">
        <f t="shared" si="62"/>
        <v>0</v>
      </c>
      <c r="CA53" s="366">
        <f t="shared" si="63"/>
        <v>0</v>
      </c>
      <c r="CB53" s="394">
        <f t="shared" si="64"/>
        <v>0</v>
      </c>
      <c r="CC53" s="366">
        <f t="shared" si="65"/>
        <v>0</v>
      </c>
      <c r="CD53" s="366">
        <f t="shared" si="66"/>
        <v>0</v>
      </c>
      <c r="CE53" s="394">
        <f t="shared" si="67"/>
        <v>1</v>
      </c>
      <c r="CF53" s="366">
        <f t="shared" si="68"/>
        <v>83.18</v>
      </c>
      <c r="CG53" s="366">
        <f t="shared" si="69"/>
        <v>5822600</v>
      </c>
      <c r="CH53" s="394">
        <f t="shared" si="70"/>
        <v>0</v>
      </c>
      <c r="CI53" s="366">
        <f t="shared" si="71"/>
        <v>0</v>
      </c>
      <c r="CJ53" s="366">
        <f t="shared" si="72"/>
        <v>0</v>
      </c>
      <c r="CK53" s="394">
        <f t="shared" si="73"/>
        <v>0</v>
      </c>
      <c r="CL53" s="366">
        <f t="shared" si="74"/>
        <v>0</v>
      </c>
      <c r="CM53" s="366">
        <f t="shared" si="75"/>
        <v>0</v>
      </c>
      <c r="CN53" s="394">
        <f t="shared" si="76"/>
        <v>0</v>
      </c>
      <c r="CO53" s="366">
        <f t="shared" si="77"/>
        <v>0</v>
      </c>
      <c r="CP53" s="366">
        <f t="shared" si="78"/>
        <v>0</v>
      </c>
      <c r="CQ53" s="394">
        <f t="shared" si="79"/>
        <v>0</v>
      </c>
      <c r="CR53" s="366">
        <f t="shared" si="80"/>
        <v>0</v>
      </c>
      <c r="CS53" s="366">
        <f t="shared" si="81"/>
        <v>0</v>
      </c>
      <c r="CT53" s="394">
        <f t="shared" si="82"/>
        <v>0</v>
      </c>
      <c r="CU53" s="366">
        <f t="shared" si="83"/>
        <v>0</v>
      </c>
      <c r="CV53" s="366">
        <f t="shared" si="84"/>
        <v>0</v>
      </c>
    </row>
    <row r="54" spans="1:100" x14ac:dyDescent="0.3">
      <c r="A54" s="166">
        <v>33</v>
      </c>
      <c r="B54" s="18" t="s">
        <v>22</v>
      </c>
      <c r="C54" s="8" t="s">
        <v>11</v>
      </c>
      <c r="D54" s="8" t="s">
        <v>135</v>
      </c>
      <c r="E54" s="8" t="s">
        <v>101</v>
      </c>
      <c r="F54" s="8" t="s">
        <v>397</v>
      </c>
      <c r="G54" s="8" t="s">
        <v>94</v>
      </c>
      <c r="H54" s="7"/>
      <c r="I54" s="7" t="s">
        <v>62</v>
      </c>
      <c r="J54" s="6" t="s">
        <v>83</v>
      </c>
      <c r="K54" s="11">
        <v>1001</v>
      </c>
      <c r="L54" s="2" t="s">
        <v>375</v>
      </c>
      <c r="M54" s="2" t="s">
        <v>392</v>
      </c>
      <c r="N54" s="7">
        <v>90.9</v>
      </c>
      <c r="O54" s="32">
        <f t="shared" si="0"/>
        <v>45000</v>
      </c>
      <c r="P54" s="350">
        <v>4090500</v>
      </c>
      <c r="Q54" s="394">
        <f t="shared" si="1"/>
        <v>1</v>
      </c>
      <c r="R54" s="395">
        <f t="shared" si="91"/>
        <v>90.9</v>
      </c>
      <c r="S54" s="395">
        <f t="shared" si="92"/>
        <v>4090500</v>
      </c>
      <c r="T54" s="394">
        <f t="shared" si="4"/>
        <v>0</v>
      </c>
      <c r="U54" s="395">
        <f t="shared" si="93"/>
        <v>0</v>
      </c>
      <c r="V54" s="395">
        <f t="shared" si="94"/>
        <v>0</v>
      </c>
      <c r="W54" s="394">
        <f t="shared" si="7"/>
        <v>0</v>
      </c>
      <c r="X54" s="396">
        <f t="shared" si="95"/>
        <v>0</v>
      </c>
      <c r="Y54" s="396">
        <f t="shared" si="96"/>
        <v>0</v>
      </c>
      <c r="Z54" s="394">
        <f t="shared" si="10"/>
        <v>0</v>
      </c>
      <c r="AA54" s="396">
        <f t="shared" si="97"/>
        <v>0</v>
      </c>
      <c r="AB54" s="396">
        <f t="shared" si="98"/>
        <v>0</v>
      </c>
      <c r="AC54" s="394">
        <f t="shared" si="13"/>
        <v>0</v>
      </c>
      <c r="AD54" s="396">
        <f t="shared" si="99"/>
        <v>0</v>
      </c>
      <c r="AE54" s="396">
        <f t="shared" si="100"/>
        <v>0</v>
      </c>
      <c r="AF54" s="389">
        <f t="shared" si="101"/>
        <v>0</v>
      </c>
      <c r="AG54" s="367">
        <f t="shared" si="102"/>
        <v>0</v>
      </c>
      <c r="AH54" s="367">
        <f t="shared" si="103"/>
        <v>0</v>
      </c>
      <c r="AI54" s="367">
        <f t="shared" si="104"/>
        <v>90.9</v>
      </c>
      <c r="AJ54" s="367">
        <f t="shared" si="105"/>
        <v>4090500</v>
      </c>
      <c r="AK54" s="372">
        <f t="shared" si="106"/>
        <v>1</v>
      </c>
      <c r="AL54" s="394">
        <f t="shared" si="22"/>
        <v>0</v>
      </c>
      <c r="AM54" s="395">
        <f t="shared" si="23"/>
        <v>0</v>
      </c>
      <c r="AN54" s="395">
        <f t="shared" si="24"/>
        <v>0</v>
      </c>
      <c r="AO54" s="394">
        <f t="shared" si="25"/>
        <v>1</v>
      </c>
      <c r="AP54" s="395">
        <f t="shared" si="26"/>
        <v>90.9</v>
      </c>
      <c r="AQ54" s="395">
        <f t="shared" si="27"/>
        <v>4090500</v>
      </c>
      <c r="AR54" s="394">
        <f t="shared" si="28"/>
        <v>0</v>
      </c>
      <c r="AS54" s="366">
        <f t="shared" si="29"/>
        <v>0</v>
      </c>
      <c r="AT54" s="366">
        <f t="shared" si="30"/>
        <v>0</v>
      </c>
      <c r="AU54" s="394">
        <f t="shared" si="31"/>
        <v>0</v>
      </c>
      <c r="AV54" s="395">
        <f t="shared" si="32"/>
        <v>0</v>
      </c>
      <c r="AW54" s="395">
        <f t="shared" si="33"/>
        <v>0</v>
      </c>
      <c r="AX54" s="394">
        <f t="shared" si="34"/>
        <v>1</v>
      </c>
      <c r="AY54" s="366">
        <f t="shared" si="35"/>
        <v>90.9</v>
      </c>
      <c r="AZ54" s="366">
        <f t="shared" si="36"/>
        <v>4090500</v>
      </c>
      <c r="BA54" s="394">
        <f t="shared" si="37"/>
        <v>0</v>
      </c>
      <c r="BB54" s="366">
        <f t="shared" si="38"/>
        <v>0</v>
      </c>
      <c r="BC54" s="366">
        <f t="shared" si="39"/>
        <v>0</v>
      </c>
      <c r="BD54" s="394">
        <f t="shared" si="40"/>
        <v>1</v>
      </c>
      <c r="BE54" s="366">
        <f t="shared" si="41"/>
        <v>90.9</v>
      </c>
      <c r="BF54" s="366">
        <f t="shared" si="42"/>
        <v>4090500</v>
      </c>
      <c r="BG54" s="394">
        <f t="shared" si="43"/>
        <v>0</v>
      </c>
      <c r="BH54" s="366">
        <f t="shared" si="44"/>
        <v>0</v>
      </c>
      <c r="BI54" s="366">
        <f t="shared" si="45"/>
        <v>0</v>
      </c>
      <c r="BJ54" s="394">
        <f t="shared" si="46"/>
        <v>0</v>
      </c>
      <c r="BK54" s="366">
        <f t="shared" si="47"/>
        <v>0</v>
      </c>
      <c r="BL54" s="366">
        <f t="shared" si="48"/>
        <v>0</v>
      </c>
      <c r="BM54" s="394">
        <f t="shared" si="49"/>
        <v>0</v>
      </c>
      <c r="BN54" s="366">
        <f t="shared" si="50"/>
        <v>0</v>
      </c>
      <c r="BO54" s="366">
        <f t="shared" si="51"/>
        <v>0</v>
      </c>
      <c r="BP54" s="394">
        <f t="shared" si="52"/>
        <v>0</v>
      </c>
      <c r="BQ54" s="366">
        <f t="shared" si="53"/>
        <v>0</v>
      </c>
      <c r="BR54" s="366">
        <f t="shared" si="54"/>
        <v>0</v>
      </c>
      <c r="BS54" s="394">
        <f t="shared" si="55"/>
        <v>0</v>
      </c>
      <c r="BT54" s="366">
        <f t="shared" si="56"/>
        <v>0</v>
      </c>
      <c r="BU54" s="366">
        <f t="shared" si="57"/>
        <v>0</v>
      </c>
      <c r="BV54" s="394">
        <f t="shared" si="58"/>
        <v>0</v>
      </c>
      <c r="BW54" s="366">
        <f t="shared" si="59"/>
        <v>0</v>
      </c>
      <c r="BX54" s="366">
        <f t="shared" si="60"/>
        <v>0</v>
      </c>
      <c r="BY54" s="394">
        <f t="shared" si="61"/>
        <v>0</v>
      </c>
      <c r="BZ54" s="366">
        <f t="shared" si="62"/>
        <v>0</v>
      </c>
      <c r="CA54" s="366">
        <f t="shared" si="63"/>
        <v>0</v>
      </c>
      <c r="CB54" s="394">
        <f t="shared" si="64"/>
        <v>0</v>
      </c>
      <c r="CC54" s="366">
        <f t="shared" si="65"/>
        <v>0</v>
      </c>
      <c r="CD54" s="366">
        <f t="shared" si="66"/>
        <v>0</v>
      </c>
      <c r="CE54" s="394">
        <f t="shared" si="67"/>
        <v>1</v>
      </c>
      <c r="CF54" s="366">
        <f t="shared" si="68"/>
        <v>90.9</v>
      </c>
      <c r="CG54" s="366">
        <f t="shared" si="69"/>
        <v>4090500</v>
      </c>
      <c r="CH54" s="394">
        <f t="shared" si="70"/>
        <v>0</v>
      </c>
      <c r="CI54" s="366">
        <f t="shared" si="71"/>
        <v>0</v>
      </c>
      <c r="CJ54" s="366">
        <f t="shared" si="72"/>
        <v>0</v>
      </c>
      <c r="CK54" s="394">
        <f t="shared" si="73"/>
        <v>0</v>
      </c>
      <c r="CL54" s="366">
        <f t="shared" si="74"/>
        <v>0</v>
      </c>
      <c r="CM54" s="366">
        <f t="shared" si="75"/>
        <v>0</v>
      </c>
      <c r="CN54" s="394">
        <f t="shared" si="76"/>
        <v>0</v>
      </c>
      <c r="CO54" s="366">
        <f t="shared" si="77"/>
        <v>0</v>
      </c>
      <c r="CP54" s="366">
        <f t="shared" si="78"/>
        <v>0</v>
      </c>
      <c r="CQ54" s="394">
        <f t="shared" si="79"/>
        <v>0</v>
      </c>
      <c r="CR54" s="366">
        <f t="shared" si="80"/>
        <v>0</v>
      </c>
      <c r="CS54" s="366">
        <f t="shared" si="81"/>
        <v>0</v>
      </c>
      <c r="CT54" s="394">
        <f t="shared" si="82"/>
        <v>0</v>
      </c>
      <c r="CU54" s="366">
        <f t="shared" si="83"/>
        <v>0</v>
      </c>
      <c r="CV54" s="366">
        <f t="shared" si="84"/>
        <v>0</v>
      </c>
    </row>
    <row r="55" spans="1:100" x14ac:dyDescent="0.3">
      <c r="A55" s="165">
        <v>34</v>
      </c>
      <c r="B55" s="18" t="s">
        <v>22</v>
      </c>
      <c r="C55" s="8" t="s">
        <v>215</v>
      </c>
      <c r="D55" s="8" t="s">
        <v>135</v>
      </c>
      <c r="E55" s="8" t="s">
        <v>101</v>
      </c>
      <c r="F55" s="8" t="s">
        <v>397</v>
      </c>
      <c r="G55" s="8" t="s">
        <v>94</v>
      </c>
      <c r="H55" s="7"/>
      <c r="I55" s="7" t="s">
        <v>62</v>
      </c>
      <c r="J55" s="6" t="s">
        <v>83</v>
      </c>
      <c r="K55" s="11">
        <v>1003</v>
      </c>
      <c r="L55" s="2" t="s">
        <v>375</v>
      </c>
      <c r="M55" s="2" t="s">
        <v>392</v>
      </c>
      <c r="N55" s="7">
        <v>80.7</v>
      </c>
      <c r="O55" s="32">
        <f t="shared" si="0"/>
        <v>45000</v>
      </c>
      <c r="P55" s="350">
        <v>3631500</v>
      </c>
      <c r="Q55" s="394">
        <f t="shared" si="1"/>
        <v>1</v>
      </c>
      <c r="R55" s="395">
        <f t="shared" si="91"/>
        <v>80.7</v>
      </c>
      <c r="S55" s="395">
        <f t="shared" si="92"/>
        <v>3631500</v>
      </c>
      <c r="T55" s="394">
        <f t="shared" si="4"/>
        <v>0</v>
      </c>
      <c r="U55" s="395">
        <f t="shared" si="93"/>
        <v>0</v>
      </c>
      <c r="V55" s="395">
        <f t="shared" si="94"/>
        <v>0</v>
      </c>
      <c r="W55" s="394">
        <f t="shared" si="7"/>
        <v>0</v>
      </c>
      <c r="X55" s="396">
        <f t="shared" si="95"/>
        <v>0</v>
      </c>
      <c r="Y55" s="396">
        <f t="shared" si="96"/>
        <v>0</v>
      </c>
      <c r="Z55" s="394">
        <f t="shared" si="10"/>
        <v>0</v>
      </c>
      <c r="AA55" s="396">
        <f t="shared" si="97"/>
        <v>0</v>
      </c>
      <c r="AB55" s="396">
        <f t="shared" si="98"/>
        <v>0</v>
      </c>
      <c r="AC55" s="394">
        <f t="shared" si="13"/>
        <v>0</v>
      </c>
      <c r="AD55" s="396">
        <f t="shared" si="99"/>
        <v>0</v>
      </c>
      <c r="AE55" s="396">
        <f t="shared" si="100"/>
        <v>0</v>
      </c>
      <c r="AF55" s="389">
        <f t="shared" si="101"/>
        <v>0</v>
      </c>
      <c r="AG55" s="367">
        <f t="shared" si="102"/>
        <v>0</v>
      </c>
      <c r="AH55" s="367">
        <f t="shared" si="103"/>
        <v>0</v>
      </c>
      <c r="AI55" s="367">
        <f t="shared" si="104"/>
        <v>80.7</v>
      </c>
      <c r="AJ55" s="367">
        <f t="shared" si="105"/>
        <v>3631500</v>
      </c>
      <c r="AK55" s="372">
        <f t="shared" si="106"/>
        <v>1</v>
      </c>
      <c r="AL55" s="394">
        <f t="shared" si="22"/>
        <v>0</v>
      </c>
      <c r="AM55" s="395">
        <f t="shared" si="23"/>
        <v>0</v>
      </c>
      <c r="AN55" s="395">
        <f t="shared" si="24"/>
        <v>0</v>
      </c>
      <c r="AO55" s="394">
        <f t="shared" si="25"/>
        <v>1</v>
      </c>
      <c r="AP55" s="395">
        <f t="shared" si="26"/>
        <v>80.7</v>
      </c>
      <c r="AQ55" s="395">
        <f t="shared" si="27"/>
        <v>3631500</v>
      </c>
      <c r="AR55" s="394">
        <f t="shared" si="28"/>
        <v>0</v>
      </c>
      <c r="AS55" s="366">
        <f t="shared" si="29"/>
        <v>0</v>
      </c>
      <c r="AT55" s="366">
        <f t="shared" si="30"/>
        <v>0</v>
      </c>
      <c r="AU55" s="394">
        <f t="shared" si="31"/>
        <v>0</v>
      </c>
      <c r="AV55" s="395">
        <f t="shared" si="32"/>
        <v>0</v>
      </c>
      <c r="AW55" s="395">
        <f t="shared" si="33"/>
        <v>0</v>
      </c>
      <c r="AX55" s="394">
        <f t="shared" si="34"/>
        <v>1</v>
      </c>
      <c r="AY55" s="366">
        <f t="shared" si="35"/>
        <v>80.7</v>
      </c>
      <c r="AZ55" s="366">
        <f t="shared" si="36"/>
        <v>3631500</v>
      </c>
      <c r="BA55" s="394">
        <f t="shared" si="37"/>
        <v>0</v>
      </c>
      <c r="BB55" s="366">
        <f t="shared" si="38"/>
        <v>0</v>
      </c>
      <c r="BC55" s="366">
        <f t="shared" si="39"/>
        <v>0</v>
      </c>
      <c r="BD55" s="394">
        <f t="shared" si="40"/>
        <v>1</v>
      </c>
      <c r="BE55" s="366">
        <f t="shared" si="41"/>
        <v>80.7</v>
      </c>
      <c r="BF55" s="366">
        <f t="shared" si="42"/>
        <v>3631500</v>
      </c>
      <c r="BG55" s="394">
        <f t="shared" si="43"/>
        <v>0</v>
      </c>
      <c r="BH55" s="366">
        <f t="shared" si="44"/>
        <v>0</v>
      </c>
      <c r="BI55" s="366">
        <f t="shared" si="45"/>
        <v>0</v>
      </c>
      <c r="BJ55" s="394">
        <f t="shared" si="46"/>
        <v>0</v>
      </c>
      <c r="BK55" s="366">
        <f t="shared" si="47"/>
        <v>0</v>
      </c>
      <c r="BL55" s="366">
        <f t="shared" si="48"/>
        <v>0</v>
      </c>
      <c r="BM55" s="394">
        <f t="shared" si="49"/>
        <v>0</v>
      </c>
      <c r="BN55" s="366">
        <f t="shared" si="50"/>
        <v>0</v>
      </c>
      <c r="BO55" s="366">
        <f t="shared" si="51"/>
        <v>0</v>
      </c>
      <c r="BP55" s="394">
        <f t="shared" si="52"/>
        <v>0</v>
      </c>
      <c r="BQ55" s="366">
        <f t="shared" si="53"/>
        <v>0</v>
      </c>
      <c r="BR55" s="366">
        <f t="shared" si="54"/>
        <v>0</v>
      </c>
      <c r="BS55" s="394">
        <f t="shared" si="55"/>
        <v>0</v>
      </c>
      <c r="BT55" s="366">
        <f t="shared" si="56"/>
        <v>0</v>
      </c>
      <c r="BU55" s="366">
        <f t="shared" si="57"/>
        <v>0</v>
      </c>
      <c r="BV55" s="394">
        <f t="shared" si="58"/>
        <v>0</v>
      </c>
      <c r="BW55" s="366">
        <f t="shared" si="59"/>
        <v>0</v>
      </c>
      <c r="BX55" s="366">
        <f t="shared" si="60"/>
        <v>0</v>
      </c>
      <c r="BY55" s="394">
        <f t="shared" si="61"/>
        <v>0</v>
      </c>
      <c r="BZ55" s="366">
        <f t="shared" si="62"/>
        <v>0</v>
      </c>
      <c r="CA55" s="366">
        <f t="shared" si="63"/>
        <v>0</v>
      </c>
      <c r="CB55" s="394">
        <f t="shared" si="64"/>
        <v>0</v>
      </c>
      <c r="CC55" s="366">
        <f t="shared" si="65"/>
        <v>0</v>
      </c>
      <c r="CD55" s="366">
        <f t="shared" si="66"/>
        <v>0</v>
      </c>
      <c r="CE55" s="394">
        <f t="shared" si="67"/>
        <v>1</v>
      </c>
      <c r="CF55" s="366">
        <f t="shared" si="68"/>
        <v>80.7</v>
      </c>
      <c r="CG55" s="366">
        <f t="shared" si="69"/>
        <v>3631500</v>
      </c>
      <c r="CH55" s="394">
        <f t="shared" si="70"/>
        <v>0</v>
      </c>
      <c r="CI55" s="366">
        <f t="shared" si="71"/>
        <v>0</v>
      </c>
      <c r="CJ55" s="366">
        <f t="shared" si="72"/>
        <v>0</v>
      </c>
      <c r="CK55" s="394">
        <f t="shared" si="73"/>
        <v>0</v>
      </c>
      <c r="CL55" s="366">
        <f t="shared" si="74"/>
        <v>0</v>
      </c>
      <c r="CM55" s="366">
        <f t="shared" si="75"/>
        <v>0</v>
      </c>
      <c r="CN55" s="394">
        <f t="shared" si="76"/>
        <v>0</v>
      </c>
      <c r="CO55" s="366">
        <f t="shared" si="77"/>
        <v>0</v>
      </c>
      <c r="CP55" s="366">
        <f t="shared" si="78"/>
        <v>0</v>
      </c>
      <c r="CQ55" s="394">
        <f t="shared" si="79"/>
        <v>0</v>
      </c>
      <c r="CR55" s="366">
        <f t="shared" si="80"/>
        <v>0</v>
      </c>
      <c r="CS55" s="366">
        <f t="shared" si="81"/>
        <v>0</v>
      </c>
      <c r="CT55" s="394">
        <f t="shared" si="82"/>
        <v>0</v>
      </c>
      <c r="CU55" s="366">
        <f t="shared" si="83"/>
        <v>0</v>
      </c>
      <c r="CV55" s="366">
        <f t="shared" si="84"/>
        <v>0</v>
      </c>
    </row>
    <row r="56" spans="1:100" x14ac:dyDescent="0.3">
      <c r="A56" s="166">
        <v>35</v>
      </c>
      <c r="B56" s="18" t="s">
        <v>22</v>
      </c>
      <c r="C56" s="8" t="s">
        <v>12</v>
      </c>
      <c r="D56" s="8" t="s">
        <v>136</v>
      </c>
      <c r="E56" s="8" t="s">
        <v>113</v>
      </c>
      <c r="F56" s="37" t="s">
        <v>419</v>
      </c>
      <c r="G56" s="8" t="s">
        <v>94</v>
      </c>
      <c r="H56" s="7"/>
      <c r="I56" s="7" t="s">
        <v>62</v>
      </c>
      <c r="J56" s="6" t="s">
        <v>83</v>
      </c>
      <c r="K56" s="11">
        <v>1004</v>
      </c>
      <c r="L56" s="2" t="s">
        <v>375</v>
      </c>
      <c r="M56" s="2" t="s">
        <v>392</v>
      </c>
      <c r="N56" s="7">
        <v>124.93</v>
      </c>
      <c r="O56" s="32">
        <f t="shared" si="0"/>
        <v>36020.171295925713</v>
      </c>
      <c r="P56" s="350">
        <v>4500000</v>
      </c>
      <c r="Q56" s="394">
        <f t="shared" si="1"/>
        <v>0</v>
      </c>
      <c r="R56" s="395">
        <f t="shared" si="91"/>
        <v>0</v>
      </c>
      <c r="S56" s="395">
        <f t="shared" si="92"/>
        <v>0</v>
      </c>
      <c r="T56" s="394">
        <f t="shared" si="4"/>
        <v>0</v>
      </c>
      <c r="U56" s="395">
        <f t="shared" si="93"/>
        <v>0</v>
      </c>
      <c r="V56" s="395">
        <f t="shared" si="94"/>
        <v>0</v>
      </c>
      <c r="W56" s="394">
        <f t="shared" si="7"/>
        <v>1</v>
      </c>
      <c r="X56" s="396">
        <f t="shared" si="95"/>
        <v>124.93</v>
      </c>
      <c r="Y56" s="396">
        <f t="shared" si="96"/>
        <v>4500000</v>
      </c>
      <c r="Z56" s="394">
        <f t="shared" si="10"/>
        <v>0</v>
      </c>
      <c r="AA56" s="396">
        <f t="shared" si="97"/>
        <v>0</v>
      </c>
      <c r="AB56" s="396">
        <f t="shared" si="98"/>
        <v>0</v>
      </c>
      <c r="AC56" s="394">
        <f t="shared" si="13"/>
        <v>0</v>
      </c>
      <c r="AD56" s="396">
        <f t="shared" si="99"/>
        <v>0</v>
      </c>
      <c r="AE56" s="396">
        <f t="shared" si="100"/>
        <v>0</v>
      </c>
      <c r="AF56" s="389">
        <f t="shared" si="101"/>
        <v>0</v>
      </c>
      <c r="AG56" s="367">
        <f t="shared" si="102"/>
        <v>0</v>
      </c>
      <c r="AH56" s="367">
        <f t="shared" si="103"/>
        <v>0</v>
      </c>
      <c r="AI56" s="367">
        <f t="shared" si="104"/>
        <v>124.93</v>
      </c>
      <c r="AJ56" s="367">
        <f t="shared" si="105"/>
        <v>4500000</v>
      </c>
      <c r="AK56" s="372">
        <f t="shared" si="106"/>
        <v>1</v>
      </c>
      <c r="AL56" s="394">
        <f t="shared" si="22"/>
        <v>0</v>
      </c>
      <c r="AM56" s="395">
        <f t="shared" si="23"/>
        <v>0</v>
      </c>
      <c r="AN56" s="395">
        <f t="shared" si="24"/>
        <v>0</v>
      </c>
      <c r="AO56" s="394">
        <f t="shared" si="25"/>
        <v>1</v>
      </c>
      <c r="AP56" s="395">
        <f t="shared" si="26"/>
        <v>124.93</v>
      </c>
      <c r="AQ56" s="395">
        <f t="shared" si="27"/>
        <v>4500000</v>
      </c>
      <c r="AR56" s="394">
        <f t="shared" si="28"/>
        <v>0</v>
      </c>
      <c r="AS56" s="366">
        <f t="shared" si="29"/>
        <v>0</v>
      </c>
      <c r="AT56" s="366">
        <f t="shared" si="30"/>
        <v>0</v>
      </c>
      <c r="AU56" s="394">
        <f t="shared" si="31"/>
        <v>0</v>
      </c>
      <c r="AV56" s="395">
        <f t="shared" si="32"/>
        <v>0</v>
      </c>
      <c r="AW56" s="395">
        <f t="shared" si="33"/>
        <v>0</v>
      </c>
      <c r="AX56" s="394">
        <f t="shared" si="34"/>
        <v>1</v>
      </c>
      <c r="AY56" s="366">
        <f t="shared" si="35"/>
        <v>124.93</v>
      </c>
      <c r="AZ56" s="366">
        <f t="shared" si="36"/>
        <v>4500000</v>
      </c>
      <c r="BA56" s="394">
        <f t="shared" si="37"/>
        <v>0</v>
      </c>
      <c r="BB56" s="366">
        <f t="shared" si="38"/>
        <v>0</v>
      </c>
      <c r="BC56" s="366">
        <f t="shared" si="39"/>
        <v>0</v>
      </c>
      <c r="BD56" s="394">
        <f t="shared" si="40"/>
        <v>0</v>
      </c>
      <c r="BE56" s="366">
        <f t="shared" si="41"/>
        <v>0</v>
      </c>
      <c r="BF56" s="366">
        <f t="shared" si="42"/>
        <v>0</v>
      </c>
      <c r="BG56" s="394">
        <f t="shared" si="43"/>
        <v>0</v>
      </c>
      <c r="BH56" s="366">
        <f t="shared" si="44"/>
        <v>0</v>
      </c>
      <c r="BI56" s="366">
        <f t="shared" si="45"/>
        <v>0</v>
      </c>
      <c r="BJ56" s="394">
        <f t="shared" si="46"/>
        <v>0</v>
      </c>
      <c r="BK56" s="366">
        <f t="shared" si="47"/>
        <v>0</v>
      </c>
      <c r="BL56" s="366">
        <f t="shared" si="48"/>
        <v>0</v>
      </c>
      <c r="BM56" s="394">
        <f t="shared" si="49"/>
        <v>0</v>
      </c>
      <c r="BN56" s="366">
        <f t="shared" si="50"/>
        <v>0</v>
      </c>
      <c r="BO56" s="366">
        <f t="shared" si="51"/>
        <v>0</v>
      </c>
      <c r="BP56" s="394">
        <f t="shared" si="52"/>
        <v>0</v>
      </c>
      <c r="BQ56" s="366">
        <f t="shared" si="53"/>
        <v>0</v>
      </c>
      <c r="BR56" s="366">
        <f t="shared" si="54"/>
        <v>0</v>
      </c>
      <c r="BS56" s="394">
        <f t="shared" si="55"/>
        <v>1</v>
      </c>
      <c r="BT56" s="366">
        <f t="shared" si="56"/>
        <v>124.93</v>
      </c>
      <c r="BU56" s="366">
        <f t="shared" si="57"/>
        <v>4500000</v>
      </c>
      <c r="BV56" s="394">
        <f t="shared" si="58"/>
        <v>0</v>
      </c>
      <c r="BW56" s="366">
        <f t="shared" si="59"/>
        <v>0</v>
      </c>
      <c r="BX56" s="366">
        <f t="shared" si="60"/>
        <v>0</v>
      </c>
      <c r="BY56" s="394">
        <f t="shared" si="61"/>
        <v>0</v>
      </c>
      <c r="BZ56" s="366">
        <f t="shared" si="62"/>
        <v>0</v>
      </c>
      <c r="CA56" s="366">
        <f t="shared" si="63"/>
        <v>0</v>
      </c>
      <c r="CB56" s="394">
        <f t="shared" si="64"/>
        <v>0</v>
      </c>
      <c r="CC56" s="366">
        <f t="shared" si="65"/>
        <v>0</v>
      </c>
      <c r="CD56" s="366">
        <f t="shared" si="66"/>
        <v>0</v>
      </c>
      <c r="CE56" s="394">
        <f t="shared" si="67"/>
        <v>1</v>
      </c>
      <c r="CF56" s="366">
        <f t="shared" si="68"/>
        <v>124.93</v>
      </c>
      <c r="CG56" s="366">
        <f t="shared" si="69"/>
        <v>4500000</v>
      </c>
      <c r="CH56" s="394">
        <f t="shared" si="70"/>
        <v>0</v>
      </c>
      <c r="CI56" s="366">
        <f t="shared" si="71"/>
        <v>0</v>
      </c>
      <c r="CJ56" s="366">
        <f t="shared" si="72"/>
        <v>0</v>
      </c>
      <c r="CK56" s="394">
        <f t="shared" si="73"/>
        <v>0</v>
      </c>
      <c r="CL56" s="366">
        <f t="shared" si="74"/>
        <v>0</v>
      </c>
      <c r="CM56" s="366">
        <f t="shared" si="75"/>
        <v>0</v>
      </c>
      <c r="CN56" s="394">
        <f t="shared" si="76"/>
        <v>0</v>
      </c>
      <c r="CO56" s="366">
        <f t="shared" si="77"/>
        <v>0</v>
      </c>
      <c r="CP56" s="366">
        <f t="shared" si="78"/>
        <v>0</v>
      </c>
      <c r="CQ56" s="394">
        <f t="shared" si="79"/>
        <v>0</v>
      </c>
      <c r="CR56" s="366">
        <f t="shared" si="80"/>
        <v>0</v>
      </c>
      <c r="CS56" s="366">
        <f t="shared" si="81"/>
        <v>0</v>
      </c>
      <c r="CT56" s="394">
        <f t="shared" si="82"/>
        <v>0</v>
      </c>
      <c r="CU56" s="366">
        <f t="shared" si="83"/>
        <v>0</v>
      </c>
      <c r="CV56" s="366">
        <f t="shared" si="84"/>
        <v>0</v>
      </c>
    </row>
    <row r="57" spans="1:100" x14ac:dyDescent="0.3">
      <c r="A57" s="166">
        <v>36</v>
      </c>
      <c r="B57" s="18" t="s">
        <v>22</v>
      </c>
      <c r="C57" s="8" t="s">
        <v>216</v>
      </c>
      <c r="D57" s="8" t="s">
        <v>217</v>
      </c>
      <c r="E57" s="65" t="s">
        <v>113</v>
      </c>
      <c r="F57" s="8" t="s">
        <v>424</v>
      </c>
      <c r="G57" s="47" t="s">
        <v>94</v>
      </c>
      <c r="H57" s="7" t="s">
        <v>347</v>
      </c>
      <c r="I57" s="7">
        <v>2021</v>
      </c>
      <c r="J57" s="6" t="s">
        <v>83</v>
      </c>
      <c r="K57" s="11">
        <v>1001</v>
      </c>
      <c r="L57" s="2" t="s">
        <v>375</v>
      </c>
      <c r="M57" s="2" t="s">
        <v>392</v>
      </c>
      <c r="N57" s="7">
        <v>78.099999999999994</v>
      </c>
      <c r="O57" s="32">
        <f t="shared" si="0"/>
        <v>60000.000000000007</v>
      </c>
      <c r="P57" s="350">
        <v>4686000</v>
      </c>
      <c r="Q57" s="394">
        <f t="shared" si="1"/>
        <v>0</v>
      </c>
      <c r="R57" s="395">
        <f t="shared" si="91"/>
        <v>0</v>
      </c>
      <c r="S57" s="395">
        <f t="shared" si="92"/>
        <v>0</v>
      </c>
      <c r="T57" s="394">
        <f t="shared" si="4"/>
        <v>0</v>
      </c>
      <c r="U57" s="395">
        <f t="shared" si="93"/>
        <v>0</v>
      </c>
      <c r="V57" s="395">
        <f t="shared" si="94"/>
        <v>0</v>
      </c>
      <c r="W57" s="394">
        <f t="shared" si="7"/>
        <v>1</v>
      </c>
      <c r="X57" s="396">
        <f t="shared" si="95"/>
        <v>78.099999999999994</v>
      </c>
      <c r="Y57" s="396">
        <f t="shared" si="96"/>
        <v>4686000</v>
      </c>
      <c r="Z57" s="394">
        <f t="shared" si="10"/>
        <v>0</v>
      </c>
      <c r="AA57" s="396">
        <f t="shared" si="97"/>
        <v>0</v>
      </c>
      <c r="AB57" s="396">
        <f t="shared" si="98"/>
        <v>0</v>
      </c>
      <c r="AC57" s="394">
        <f t="shared" si="13"/>
        <v>0</v>
      </c>
      <c r="AD57" s="396">
        <f t="shared" si="99"/>
        <v>0</v>
      </c>
      <c r="AE57" s="396">
        <f t="shared" si="100"/>
        <v>0</v>
      </c>
      <c r="AF57" s="389">
        <f t="shared" si="101"/>
        <v>0</v>
      </c>
      <c r="AG57" s="367">
        <f t="shared" si="102"/>
        <v>0</v>
      </c>
      <c r="AH57" s="367">
        <f t="shared" si="103"/>
        <v>0</v>
      </c>
      <c r="AI57" s="367">
        <f t="shared" si="104"/>
        <v>78.099999999999994</v>
      </c>
      <c r="AJ57" s="367">
        <f t="shared" si="105"/>
        <v>4686000</v>
      </c>
      <c r="AK57" s="372">
        <f t="shared" si="106"/>
        <v>1</v>
      </c>
      <c r="AL57" s="394">
        <f t="shared" si="22"/>
        <v>0</v>
      </c>
      <c r="AM57" s="395">
        <f t="shared" si="23"/>
        <v>0</v>
      </c>
      <c r="AN57" s="395">
        <f t="shared" si="24"/>
        <v>0</v>
      </c>
      <c r="AO57" s="394">
        <f t="shared" si="25"/>
        <v>1</v>
      </c>
      <c r="AP57" s="395">
        <f t="shared" si="26"/>
        <v>78.099999999999994</v>
      </c>
      <c r="AQ57" s="395">
        <f t="shared" si="27"/>
        <v>4686000</v>
      </c>
      <c r="AR57" s="394">
        <f t="shared" si="28"/>
        <v>0</v>
      </c>
      <c r="AS57" s="366">
        <f t="shared" si="29"/>
        <v>0</v>
      </c>
      <c r="AT57" s="366">
        <f t="shared" si="30"/>
        <v>0</v>
      </c>
      <c r="AU57" s="394">
        <f t="shared" si="31"/>
        <v>0</v>
      </c>
      <c r="AV57" s="395">
        <f t="shared" si="32"/>
        <v>0</v>
      </c>
      <c r="AW57" s="395">
        <f t="shared" si="33"/>
        <v>0</v>
      </c>
      <c r="AX57" s="394">
        <f t="shared" si="34"/>
        <v>1</v>
      </c>
      <c r="AY57" s="366">
        <f t="shared" si="35"/>
        <v>78.099999999999994</v>
      </c>
      <c r="AZ57" s="366">
        <f t="shared" si="36"/>
        <v>4686000</v>
      </c>
      <c r="BA57" s="394">
        <f t="shared" si="37"/>
        <v>0</v>
      </c>
      <c r="BB57" s="366">
        <f t="shared" si="38"/>
        <v>0</v>
      </c>
      <c r="BC57" s="366">
        <f t="shared" si="39"/>
        <v>0</v>
      </c>
      <c r="BD57" s="394">
        <f t="shared" si="40"/>
        <v>0</v>
      </c>
      <c r="BE57" s="366">
        <f t="shared" si="41"/>
        <v>0</v>
      </c>
      <c r="BF57" s="366">
        <f t="shared" si="42"/>
        <v>0</v>
      </c>
      <c r="BG57" s="394">
        <f t="shared" si="43"/>
        <v>0</v>
      </c>
      <c r="BH57" s="366">
        <f t="shared" si="44"/>
        <v>0</v>
      </c>
      <c r="BI57" s="366">
        <f t="shared" si="45"/>
        <v>0</v>
      </c>
      <c r="BJ57" s="394">
        <f t="shared" si="46"/>
        <v>0</v>
      </c>
      <c r="BK57" s="366">
        <f t="shared" si="47"/>
        <v>0</v>
      </c>
      <c r="BL57" s="366">
        <f t="shared" si="48"/>
        <v>0</v>
      </c>
      <c r="BM57" s="394">
        <f t="shared" si="49"/>
        <v>0</v>
      </c>
      <c r="BN57" s="366">
        <f t="shared" si="50"/>
        <v>0</v>
      </c>
      <c r="BO57" s="366">
        <f t="shared" si="51"/>
        <v>0</v>
      </c>
      <c r="BP57" s="394">
        <f t="shared" si="52"/>
        <v>0</v>
      </c>
      <c r="BQ57" s="366">
        <f t="shared" si="53"/>
        <v>0</v>
      </c>
      <c r="BR57" s="366">
        <f t="shared" si="54"/>
        <v>0</v>
      </c>
      <c r="BS57" s="394">
        <f t="shared" si="55"/>
        <v>0</v>
      </c>
      <c r="BT57" s="366">
        <f t="shared" si="56"/>
        <v>0</v>
      </c>
      <c r="BU57" s="366">
        <f t="shared" si="57"/>
        <v>0</v>
      </c>
      <c r="BV57" s="394">
        <f t="shared" si="58"/>
        <v>1</v>
      </c>
      <c r="BW57" s="366">
        <f t="shared" si="59"/>
        <v>78.099999999999994</v>
      </c>
      <c r="BX57" s="366">
        <f t="shared" si="60"/>
        <v>4686000</v>
      </c>
      <c r="BY57" s="394">
        <f t="shared" si="61"/>
        <v>0</v>
      </c>
      <c r="BZ57" s="366">
        <f t="shared" si="62"/>
        <v>0</v>
      </c>
      <c r="CA57" s="366">
        <f t="shared" si="63"/>
        <v>0</v>
      </c>
      <c r="CB57" s="394">
        <f t="shared" si="64"/>
        <v>0</v>
      </c>
      <c r="CC57" s="366">
        <f t="shared" si="65"/>
        <v>0</v>
      </c>
      <c r="CD57" s="366">
        <f t="shared" si="66"/>
        <v>0</v>
      </c>
      <c r="CE57" s="394">
        <f t="shared" si="67"/>
        <v>0</v>
      </c>
      <c r="CF57" s="366">
        <f t="shared" si="68"/>
        <v>0</v>
      </c>
      <c r="CG57" s="366">
        <f t="shared" si="69"/>
        <v>0</v>
      </c>
      <c r="CH57" s="394">
        <f t="shared" si="70"/>
        <v>0</v>
      </c>
      <c r="CI57" s="366">
        <f t="shared" si="71"/>
        <v>0</v>
      </c>
      <c r="CJ57" s="366">
        <f t="shared" si="72"/>
        <v>0</v>
      </c>
      <c r="CK57" s="394">
        <f t="shared" si="73"/>
        <v>0</v>
      </c>
      <c r="CL57" s="366">
        <f t="shared" si="74"/>
        <v>0</v>
      </c>
      <c r="CM57" s="366">
        <f t="shared" si="75"/>
        <v>0</v>
      </c>
      <c r="CN57" s="394">
        <f t="shared" si="76"/>
        <v>1</v>
      </c>
      <c r="CO57" s="366">
        <f t="shared" si="77"/>
        <v>78.099999999999994</v>
      </c>
      <c r="CP57" s="366">
        <f t="shared" si="78"/>
        <v>4686000</v>
      </c>
      <c r="CQ57" s="394">
        <f t="shared" si="79"/>
        <v>0</v>
      </c>
      <c r="CR57" s="366">
        <f t="shared" si="80"/>
        <v>0</v>
      </c>
      <c r="CS57" s="366">
        <f t="shared" si="81"/>
        <v>0</v>
      </c>
      <c r="CT57" s="394">
        <f t="shared" si="82"/>
        <v>0</v>
      </c>
      <c r="CU57" s="366">
        <f t="shared" si="83"/>
        <v>0</v>
      </c>
      <c r="CV57" s="366">
        <f t="shared" si="84"/>
        <v>0</v>
      </c>
    </row>
    <row r="58" spans="1:100" x14ac:dyDescent="0.3">
      <c r="A58" s="165">
        <v>37</v>
      </c>
      <c r="B58" s="18" t="s">
        <v>22</v>
      </c>
      <c r="C58" s="8" t="s">
        <v>216</v>
      </c>
      <c r="D58" s="8" t="s">
        <v>217</v>
      </c>
      <c r="E58" s="65" t="s">
        <v>113</v>
      </c>
      <c r="F58" s="8" t="s">
        <v>424</v>
      </c>
      <c r="G58" s="47" t="s">
        <v>94</v>
      </c>
      <c r="H58" s="7" t="s">
        <v>347</v>
      </c>
      <c r="I58" s="7">
        <v>2021</v>
      </c>
      <c r="J58" s="6" t="s">
        <v>83</v>
      </c>
      <c r="K58" s="11">
        <v>1002</v>
      </c>
      <c r="L58" s="2" t="s">
        <v>375</v>
      </c>
      <c r="M58" s="2" t="s">
        <v>392</v>
      </c>
      <c r="N58" s="7">
        <v>63.5</v>
      </c>
      <c r="O58" s="32">
        <f t="shared" si="0"/>
        <v>60000</v>
      </c>
      <c r="P58" s="350">
        <v>3810000</v>
      </c>
      <c r="Q58" s="394">
        <f t="shared" si="1"/>
        <v>0</v>
      </c>
      <c r="R58" s="395">
        <f t="shared" si="91"/>
        <v>0</v>
      </c>
      <c r="S58" s="395">
        <f t="shared" si="92"/>
        <v>0</v>
      </c>
      <c r="T58" s="394">
        <f t="shared" si="4"/>
        <v>0</v>
      </c>
      <c r="U58" s="395">
        <f t="shared" si="93"/>
        <v>0</v>
      </c>
      <c r="V58" s="395">
        <f t="shared" si="94"/>
        <v>0</v>
      </c>
      <c r="W58" s="394">
        <f t="shared" si="7"/>
        <v>1</v>
      </c>
      <c r="X58" s="396">
        <f t="shared" si="95"/>
        <v>63.5</v>
      </c>
      <c r="Y58" s="396">
        <f t="shared" si="96"/>
        <v>3810000</v>
      </c>
      <c r="Z58" s="394">
        <f t="shared" si="10"/>
        <v>0</v>
      </c>
      <c r="AA58" s="396">
        <f t="shared" si="97"/>
        <v>0</v>
      </c>
      <c r="AB58" s="396">
        <f t="shared" si="98"/>
        <v>0</v>
      </c>
      <c r="AC58" s="394">
        <f t="shared" si="13"/>
        <v>0</v>
      </c>
      <c r="AD58" s="396">
        <f t="shared" si="99"/>
        <v>0</v>
      </c>
      <c r="AE58" s="396">
        <f t="shared" si="100"/>
        <v>0</v>
      </c>
      <c r="AF58" s="389">
        <f t="shared" si="101"/>
        <v>0</v>
      </c>
      <c r="AG58" s="367">
        <f t="shared" si="102"/>
        <v>0</v>
      </c>
      <c r="AH58" s="367">
        <f t="shared" si="103"/>
        <v>0</v>
      </c>
      <c r="AI58" s="367">
        <f t="shared" si="104"/>
        <v>63.5</v>
      </c>
      <c r="AJ58" s="367">
        <f t="shared" si="105"/>
        <v>3810000</v>
      </c>
      <c r="AK58" s="372">
        <f t="shared" si="106"/>
        <v>1</v>
      </c>
      <c r="AL58" s="394">
        <f t="shared" si="22"/>
        <v>0</v>
      </c>
      <c r="AM58" s="395">
        <f t="shared" si="23"/>
        <v>0</v>
      </c>
      <c r="AN58" s="395">
        <f t="shared" si="24"/>
        <v>0</v>
      </c>
      <c r="AO58" s="394">
        <f t="shared" si="25"/>
        <v>1</v>
      </c>
      <c r="AP58" s="395">
        <f t="shared" si="26"/>
        <v>63.5</v>
      </c>
      <c r="AQ58" s="395">
        <f t="shared" si="27"/>
        <v>3810000</v>
      </c>
      <c r="AR58" s="394">
        <f t="shared" si="28"/>
        <v>0</v>
      </c>
      <c r="AS58" s="366">
        <f t="shared" si="29"/>
        <v>0</v>
      </c>
      <c r="AT58" s="366">
        <f t="shared" si="30"/>
        <v>0</v>
      </c>
      <c r="AU58" s="394">
        <f t="shared" si="31"/>
        <v>0</v>
      </c>
      <c r="AV58" s="395">
        <f t="shared" si="32"/>
        <v>0</v>
      </c>
      <c r="AW58" s="395">
        <f t="shared" si="33"/>
        <v>0</v>
      </c>
      <c r="AX58" s="394">
        <f t="shared" si="34"/>
        <v>1</v>
      </c>
      <c r="AY58" s="366">
        <f t="shared" si="35"/>
        <v>63.5</v>
      </c>
      <c r="AZ58" s="366">
        <f t="shared" si="36"/>
        <v>3810000</v>
      </c>
      <c r="BA58" s="394">
        <f t="shared" si="37"/>
        <v>0</v>
      </c>
      <c r="BB58" s="366">
        <f t="shared" si="38"/>
        <v>0</v>
      </c>
      <c r="BC58" s="366">
        <f t="shared" si="39"/>
        <v>0</v>
      </c>
      <c r="BD58" s="394">
        <f t="shared" si="40"/>
        <v>0</v>
      </c>
      <c r="BE58" s="366">
        <f t="shared" si="41"/>
        <v>0</v>
      </c>
      <c r="BF58" s="366">
        <f t="shared" si="42"/>
        <v>0</v>
      </c>
      <c r="BG58" s="394">
        <f t="shared" si="43"/>
        <v>0</v>
      </c>
      <c r="BH58" s="366">
        <f t="shared" si="44"/>
        <v>0</v>
      </c>
      <c r="BI58" s="366">
        <f t="shared" si="45"/>
        <v>0</v>
      </c>
      <c r="BJ58" s="394">
        <f t="shared" si="46"/>
        <v>0</v>
      </c>
      <c r="BK58" s="366">
        <f t="shared" si="47"/>
        <v>0</v>
      </c>
      <c r="BL58" s="366">
        <f t="shared" si="48"/>
        <v>0</v>
      </c>
      <c r="BM58" s="394">
        <f t="shared" si="49"/>
        <v>0</v>
      </c>
      <c r="BN58" s="366">
        <f t="shared" si="50"/>
        <v>0</v>
      </c>
      <c r="BO58" s="366">
        <f t="shared" si="51"/>
        <v>0</v>
      </c>
      <c r="BP58" s="394">
        <f t="shared" si="52"/>
        <v>0</v>
      </c>
      <c r="BQ58" s="366">
        <f t="shared" si="53"/>
        <v>0</v>
      </c>
      <c r="BR58" s="366">
        <f t="shared" si="54"/>
        <v>0</v>
      </c>
      <c r="BS58" s="394">
        <f t="shared" si="55"/>
        <v>0</v>
      </c>
      <c r="BT58" s="366">
        <f t="shared" si="56"/>
        <v>0</v>
      </c>
      <c r="BU58" s="366">
        <f t="shared" si="57"/>
        <v>0</v>
      </c>
      <c r="BV58" s="394">
        <f t="shared" si="58"/>
        <v>1</v>
      </c>
      <c r="BW58" s="366">
        <f t="shared" si="59"/>
        <v>63.5</v>
      </c>
      <c r="BX58" s="366">
        <f t="shared" si="60"/>
        <v>3810000</v>
      </c>
      <c r="BY58" s="394">
        <f t="shared" si="61"/>
        <v>0</v>
      </c>
      <c r="BZ58" s="366">
        <f t="shared" si="62"/>
        <v>0</v>
      </c>
      <c r="CA58" s="366">
        <f t="shared" si="63"/>
        <v>0</v>
      </c>
      <c r="CB58" s="394">
        <f t="shared" si="64"/>
        <v>0</v>
      </c>
      <c r="CC58" s="366">
        <f t="shared" si="65"/>
        <v>0</v>
      </c>
      <c r="CD58" s="366">
        <f t="shared" si="66"/>
        <v>0</v>
      </c>
      <c r="CE58" s="394">
        <f t="shared" si="67"/>
        <v>0</v>
      </c>
      <c r="CF58" s="366">
        <f t="shared" si="68"/>
        <v>0</v>
      </c>
      <c r="CG58" s="366">
        <f t="shared" si="69"/>
        <v>0</v>
      </c>
      <c r="CH58" s="394">
        <f t="shared" si="70"/>
        <v>0</v>
      </c>
      <c r="CI58" s="366">
        <f t="shared" si="71"/>
        <v>0</v>
      </c>
      <c r="CJ58" s="366">
        <f t="shared" si="72"/>
        <v>0</v>
      </c>
      <c r="CK58" s="394">
        <f t="shared" si="73"/>
        <v>0</v>
      </c>
      <c r="CL58" s="366">
        <f t="shared" si="74"/>
        <v>0</v>
      </c>
      <c r="CM58" s="366">
        <f t="shared" si="75"/>
        <v>0</v>
      </c>
      <c r="CN58" s="394">
        <f t="shared" si="76"/>
        <v>1</v>
      </c>
      <c r="CO58" s="366">
        <f t="shared" si="77"/>
        <v>63.5</v>
      </c>
      <c r="CP58" s="366">
        <f t="shared" si="78"/>
        <v>3810000</v>
      </c>
      <c r="CQ58" s="394">
        <f t="shared" si="79"/>
        <v>0</v>
      </c>
      <c r="CR58" s="366">
        <f t="shared" si="80"/>
        <v>0</v>
      </c>
      <c r="CS58" s="366">
        <f t="shared" si="81"/>
        <v>0</v>
      </c>
      <c r="CT58" s="394">
        <f t="shared" si="82"/>
        <v>0</v>
      </c>
      <c r="CU58" s="366">
        <f t="shared" si="83"/>
        <v>0</v>
      </c>
      <c r="CV58" s="366">
        <f t="shared" si="84"/>
        <v>0</v>
      </c>
    </row>
    <row r="59" spans="1:100" x14ac:dyDescent="0.3">
      <c r="A59" s="166">
        <v>38</v>
      </c>
      <c r="B59" s="18" t="s">
        <v>22</v>
      </c>
      <c r="C59" s="8" t="s">
        <v>216</v>
      </c>
      <c r="D59" s="8" t="s">
        <v>217</v>
      </c>
      <c r="E59" s="65" t="s">
        <v>113</v>
      </c>
      <c r="F59" s="8" t="s">
        <v>424</v>
      </c>
      <c r="G59" s="47" t="s">
        <v>94</v>
      </c>
      <c r="H59" s="7" t="s">
        <v>347</v>
      </c>
      <c r="I59" s="7">
        <v>2021</v>
      </c>
      <c r="J59" s="6" t="s">
        <v>83</v>
      </c>
      <c r="K59" s="11">
        <v>1003</v>
      </c>
      <c r="L59" s="2" t="s">
        <v>375</v>
      </c>
      <c r="M59" s="2" t="s">
        <v>392</v>
      </c>
      <c r="N59" s="7">
        <v>63.4</v>
      </c>
      <c r="O59" s="32">
        <f t="shared" si="0"/>
        <v>60000</v>
      </c>
      <c r="P59" s="350">
        <v>3804000</v>
      </c>
      <c r="Q59" s="394">
        <f t="shared" si="1"/>
        <v>0</v>
      </c>
      <c r="R59" s="395">
        <f t="shared" si="91"/>
        <v>0</v>
      </c>
      <c r="S59" s="395">
        <f t="shared" si="92"/>
        <v>0</v>
      </c>
      <c r="T59" s="394">
        <f t="shared" si="4"/>
        <v>0</v>
      </c>
      <c r="U59" s="395">
        <f t="shared" si="93"/>
        <v>0</v>
      </c>
      <c r="V59" s="395">
        <f t="shared" si="94"/>
        <v>0</v>
      </c>
      <c r="W59" s="394">
        <f t="shared" si="7"/>
        <v>1</v>
      </c>
      <c r="X59" s="396">
        <f t="shared" si="95"/>
        <v>63.4</v>
      </c>
      <c r="Y59" s="396">
        <f t="shared" si="96"/>
        <v>3804000</v>
      </c>
      <c r="Z59" s="394">
        <f t="shared" si="10"/>
        <v>0</v>
      </c>
      <c r="AA59" s="396">
        <f t="shared" si="97"/>
        <v>0</v>
      </c>
      <c r="AB59" s="396">
        <f t="shared" si="98"/>
        <v>0</v>
      </c>
      <c r="AC59" s="394">
        <f t="shared" si="13"/>
        <v>0</v>
      </c>
      <c r="AD59" s="396">
        <f t="shared" si="99"/>
        <v>0</v>
      </c>
      <c r="AE59" s="396">
        <f t="shared" si="100"/>
        <v>0</v>
      </c>
      <c r="AF59" s="389">
        <f t="shared" si="101"/>
        <v>0</v>
      </c>
      <c r="AG59" s="367">
        <f t="shared" si="102"/>
        <v>0</v>
      </c>
      <c r="AH59" s="367">
        <f t="shared" si="103"/>
        <v>0</v>
      </c>
      <c r="AI59" s="367">
        <f t="shared" si="104"/>
        <v>63.4</v>
      </c>
      <c r="AJ59" s="367">
        <f t="shared" si="105"/>
        <v>3804000</v>
      </c>
      <c r="AK59" s="372">
        <f t="shared" si="106"/>
        <v>1</v>
      </c>
      <c r="AL59" s="394">
        <f t="shared" si="22"/>
        <v>0</v>
      </c>
      <c r="AM59" s="395">
        <f t="shared" si="23"/>
        <v>0</v>
      </c>
      <c r="AN59" s="395">
        <f t="shared" si="24"/>
        <v>0</v>
      </c>
      <c r="AO59" s="394">
        <f t="shared" si="25"/>
        <v>1</v>
      </c>
      <c r="AP59" s="395">
        <f t="shared" si="26"/>
        <v>63.4</v>
      </c>
      <c r="AQ59" s="395">
        <f t="shared" si="27"/>
        <v>3804000</v>
      </c>
      <c r="AR59" s="394">
        <f t="shared" si="28"/>
        <v>0</v>
      </c>
      <c r="AS59" s="366">
        <f t="shared" si="29"/>
        <v>0</v>
      </c>
      <c r="AT59" s="366">
        <f t="shared" si="30"/>
        <v>0</v>
      </c>
      <c r="AU59" s="394">
        <f t="shared" si="31"/>
        <v>0</v>
      </c>
      <c r="AV59" s="395">
        <f t="shared" si="32"/>
        <v>0</v>
      </c>
      <c r="AW59" s="395">
        <f t="shared" si="33"/>
        <v>0</v>
      </c>
      <c r="AX59" s="394">
        <f t="shared" si="34"/>
        <v>1</v>
      </c>
      <c r="AY59" s="366">
        <f t="shared" si="35"/>
        <v>63.4</v>
      </c>
      <c r="AZ59" s="366">
        <f t="shared" si="36"/>
        <v>3804000</v>
      </c>
      <c r="BA59" s="394">
        <f t="shared" si="37"/>
        <v>0</v>
      </c>
      <c r="BB59" s="366">
        <f t="shared" si="38"/>
        <v>0</v>
      </c>
      <c r="BC59" s="366">
        <f t="shared" si="39"/>
        <v>0</v>
      </c>
      <c r="BD59" s="394">
        <f t="shared" si="40"/>
        <v>0</v>
      </c>
      <c r="BE59" s="366">
        <f t="shared" si="41"/>
        <v>0</v>
      </c>
      <c r="BF59" s="366">
        <f t="shared" si="42"/>
        <v>0</v>
      </c>
      <c r="BG59" s="394">
        <f t="shared" si="43"/>
        <v>0</v>
      </c>
      <c r="BH59" s="366">
        <f t="shared" si="44"/>
        <v>0</v>
      </c>
      <c r="BI59" s="366">
        <f t="shared" si="45"/>
        <v>0</v>
      </c>
      <c r="BJ59" s="394">
        <f t="shared" si="46"/>
        <v>0</v>
      </c>
      <c r="BK59" s="366">
        <f t="shared" si="47"/>
        <v>0</v>
      </c>
      <c r="BL59" s="366">
        <f t="shared" si="48"/>
        <v>0</v>
      </c>
      <c r="BM59" s="394">
        <f t="shared" si="49"/>
        <v>0</v>
      </c>
      <c r="BN59" s="366">
        <f t="shared" si="50"/>
        <v>0</v>
      </c>
      <c r="BO59" s="366">
        <f t="shared" si="51"/>
        <v>0</v>
      </c>
      <c r="BP59" s="394">
        <f t="shared" si="52"/>
        <v>0</v>
      </c>
      <c r="BQ59" s="366">
        <f t="shared" si="53"/>
        <v>0</v>
      </c>
      <c r="BR59" s="366">
        <f t="shared" si="54"/>
        <v>0</v>
      </c>
      <c r="BS59" s="394">
        <f t="shared" si="55"/>
        <v>0</v>
      </c>
      <c r="BT59" s="366">
        <f t="shared" si="56"/>
        <v>0</v>
      </c>
      <c r="BU59" s="366">
        <f t="shared" si="57"/>
        <v>0</v>
      </c>
      <c r="BV59" s="394">
        <f t="shared" si="58"/>
        <v>1</v>
      </c>
      <c r="BW59" s="366">
        <f t="shared" si="59"/>
        <v>63.4</v>
      </c>
      <c r="BX59" s="366">
        <f t="shared" si="60"/>
        <v>3804000</v>
      </c>
      <c r="BY59" s="394">
        <f t="shared" si="61"/>
        <v>0</v>
      </c>
      <c r="BZ59" s="366">
        <f t="shared" si="62"/>
        <v>0</v>
      </c>
      <c r="CA59" s="366">
        <f t="shared" si="63"/>
        <v>0</v>
      </c>
      <c r="CB59" s="394">
        <f t="shared" si="64"/>
        <v>0</v>
      </c>
      <c r="CC59" s="366">
        <f t="shared" si="65"/>
        <v>0</v>
      </c>
      <c r="CD59" s="366">
        <f t="shared" si="66"/>
        <v>0</v>
      </c>
      <c r="CE59" s="394">
        <f t="shared" si="67"/>
        <v>0</v>
      </c>
      <c r="CF59" s="366">
        <f t="shared" si="68"/>
        <v>0</v>
      </c>
      <c r="CG59" s="366">
        <f t="shared" si="69"/>
        <v>0</v>
      </c>
      <c r="CH59" s="394">
        <f t="shared" si="70"/>
        <v>0</v>
      </c>
      <c r="CI59" s="366">
        <f t="shared" si="71"/>
        <v>0</v>
      </c>
      <c r="CJ59" s="366">
        <f t="shared" si="72"/>
        <v>0</v>
      </c>
      <c r="CK59" s="394">
        <f t="shared" si="73"/>
        <v>0</v>
      </c>
      <c r="CL59" s="366">
        <f t="shared" si="74"/>
        <v>0</v>
      </c>
      <c r="CM59" s="366">
        <f t="shared" si="75"/>
        <v>0</v>
      </c>
      <c r="CN59" s="394">
        <f t="shared" si="76"/>
        <v>1</v>
      </c>
      <c r="CO59" s="366">
        <f t="shared" si="77"/>
        <v>63.4</v>
      </c>
      <c r="CP59" s="366">
        <f t="shared" si="78"/>
        <v>3804000</v>
      </c>
      <c r="CQ59" s="394">
        <f t="shared" si="79"/>
        <v>0</v>
      </c>
      <c r="CR59" s="366">
        <f t="shared" si="80"/>
        <v>0</v>
      </c>
      <c r="CS59" s="366">
        <f t="shared" si="81"/>
        <v>0</v>
      </c>
      <c r="CT59" s="394">
        <f t="shared" si="82"/>
        <v>0</v>
      </c>
      <c r="CU59" s="366">
        <f t="shared" si="83"/>
        <v>0</v>
      </c>
      <c r="CV59" s="366">
        <f t="shared" si="84"/>
        <v>0</v>
      </c>
    </row>
    <row r="60" spans="1:100" x14ac:dyDescent="0.3">
      <c r="A60" s="166">
        <v>39</v>
      </c>
      <c r="B60" s="18" t="s">
        <v>22</v>
      </c>
      <c r="C60" s="8" t="s">
        <v>216</v>
      </c>
      <c r="D60" s="8" t="s">
        <v>217</v>
      </c>
      <c r="E60" s="65" t="s">
        <v>113</v>
      </c>
      <c r="F60" s="8" t="s">
        <v>424</v>
      </c>
      <c r="G60" s="47" t="s">
        <v>94</v>
      </c>
      <c r="H60" s="7" t="s">
        <v>347</v>
      </c>
      <c r="I60" s="7">
        <v>2021</v>
      </c>
      <c r="J60" s="6" t="s">
        <v>83</v>
      </c>
      <c r="K60" s="11">
        <v>1004</v>
      </c>
      <c r="L60" s="2" t="s">
        <v>375</v>
      </c>
      <c r="M60" s="2" t="s">
        <v>392</v>
      </c>
      <c r="N60" s="7">
        <v>62.5</v>
      </c>
      <c r="O60" s="32">
        <f t="shared" si="0"/>
        <v>60000</v>
      </c>
      <c r="P60" s="350">
        <v>3750000</v>
      </c>
      <c r="Q60" s="394">
        <f t="shared" si="1"/>
        <v>0</v>
      </c>
      <c r="R60" s="395">
        <f t="shared" si="91"/>
        <v>0</v>
      </c>
      <c r="S60" s="395">
        <f t="shared" si="92"/>
        <v>0</v>
      </c>
      <c r="T60" s="394">
        <f t="shared" si="4"/>
        <v>0</v>
      </c>
      <c r="U60" s="395">
        <f t="shared" si="93"/>
        <v>0</v>
      </c>
      <c r="V60" s="395">
        <f t="shared" si="94"/>
        <v>0</v>
      </c>
      <c r="W60" s="394">
        <f t="shared" si="7"/>
        <v>1</v>
      </c>
      <c r="X60" s="396">
        <f t="shared" si="95"/>
        <v>62.5</v>
      </c>
      <c r="Y60" s="396">
        <f t="shared" si="96"/>
        <v>3750000</v>
      </c>
      <c r="Z60" s="394">
        <f t="shared" si="10"/>
        <v>0</v>
      </c>
      <c r="AA60" s="396">
        <f t="shared" si="97"/>
        <v>0</v>
      </c>
      <c r="AB60" s="396">
        <f t="shared" si="98"/>
        <v>0</v>
      </c>
      <c r="AC60" s="394">
        <f t="shared" si="13"/>
        <v>0</v>
      </c>
      <c r="AD60" s="396">
        <f t="shared" si="99"/>
        <v>0</v>
      </c>
      <c r="AE60" s="396">
        <f t="shared" si="100"/>
        <v>0</v>
      </c>
      <c r="AF60" s="389">
        <f t="shared" si="101"/>
        <v>0</v>
      </c>
      <c r="AG60" s="367">
        <f t="shared" si="102"/>
        <v>0</v>
      </c>
      <c r="AH60" s="367">
        <f t="shared" si="103"/>
        <v>0</v>
      </c>
      <c r="AI60" s="367">
        <f t="shared" si="104"/>
        <v>62.5</v>
      </c>
      <c r="AJ60" s="367">
        <f t="shared" si="105"/>
        <v>3750000</v>
      </c>
      <c r="AK60" s="372">
        <f t="shared" si="106"/>
        <v>1</v>
      </c>
      <c r="AL60" s="394">
        <f t="shared" si="22"/>
        <v>0</v>
      </c>
      <c r="AM60" s="395">
        <f t="shared" si="23"/>
        <v>0</v>
      </c>
      <c r="AN60" s="395">
        <f t="shared" si="24"/>
        <v>0</v>
      </c>
      <c r="AO60" s="394">
        <f t="shared" si="25"/>
        <v>1</v>
      </c>
      <c r="AP60" s="395">
        <f t="shared" si="26"/>
        <v>62.5</v>
      </c>
      <c r="AQ60" s="395">
        <f t="shared" si="27"/>
        <v>3750000</v>
      </c>
      <c r="AR60" s="394">
        <f t="shared" si="28"/>
        <v>0</v>
      </c>
      <c r="AS60" s="366">
        <f t="shared" si="29"/>
        <v>0</v>
      </c>
      <c r="AT60" s="366">
        <f t="shared" si="30"/>
        <v>0</v>
      </c>
      <c r="AU60" s="394">
        <f t="shared" si="31"/>
        <v>0</v>
      </c>
      <c r="AV60" s="395">
        <f t="shared" si="32"/>
        <v>0</v>
      </c>
      <c r="AW60" s="395">
        <f t="shared" si="33"/>
        <v>0</v>
      </c>
      <c r="AX60" s="394">
        <f t="shared" si="34"/>
        <v>1</v>
      </c>
      <c r="AY60" s="366">
        <f t="shared" si="35"/>
        <v>62.5</v>
      </c>
      <c r="AZ60" s="366">
        <f t="shared" si="36"/>
        <v>3750000</v>
      </c>
      <c r="BA60" s="394">
        <f t="shared" si="37"/>
        <v>0</v>
      </c>
      <c r="BB60" s="366">
        <f t="shared" si="38"/>
        <v>0</v>
      </c>
      <c r="BC60" s="366">
        <f t="shared" si="39"/>
        <v>0</v>
      </c>
      <c r="BD60" s="394">
        <f t="shared" si="40"/>
        <v>0</v>
      </c>
      <c r="BE60" s="366">
        <f t="shared" si="41"/>
        <v>0</v>
      </c>
      <c r="BF60" s="366">
        <f t="shared" si="42"/>
        <v>0</v>
      </c>
      <c r="BG60" s="394">
        <f t="shared" si="43"/>
        <v>0</v>
      </c>
      <c r="BH60" s="366">
        <f t="shared" si="44"/>
        <v>0</v>
      </c>
      <c r="BI60" s="366">
        <f t="shared" si="45"/>
        <v>0</v>
      </c>
      <c r="BJ60" s="394">
        <f t="shared" si="46"/>
        <v>0</v>
      </c>
      <c r="BK60" s="366">
        <f t="shared" si="47"/>
        <v>0</v>
      </c>
      <c r="BL60" s="366">
        <f t="shared" si="48"/>
        <v>0</v>
      </c>
      <c r="BM60" s="394">
        <f t="shared" si="49"/>
        <v>0</v>
      </c>
      <c r="BN60" s="366">
        <f t="shared" si="50"/>
        <v>0</v>
      </c>
      <c r="BO60" s="366">
        <f t="shared" si="51"/>
        <v>0</v>
      </c>
      <c r="BP60" s="394">
        <f t="shared" si="52"/>
        <v>0</v>
      </c>
      <c r="BQ60" s="366">
        <f t="shared" si="53"/>
        <v>0</v>
      </c>
      <c r="BR60" s="366">
        <f t="shared" si="54"/>
        <v>0</v>
      </c>
      <c r="BS60" s="394">
        <f t="shared" si="55"/>
        <v>0</v>
      </c>
      <c r="BT60" s="366">
        <f t="shared" si="56"/>
        <v>0</v>
      </c>
      <c r="BU60" s="366">
        <f t="shared" si="57"/>
        <v>0</v>
      </c>
      <c r="BV60" s="394">
        <f t="shared" si="58"/>
        <v>1</v>
      </c>
      <c r="BW60" s="366">
        <f t="shared" si="59"/>
        <v>62.5</v>
      </c>
      <c r="BX60" s="366">
        <f t="shared" si="60"/>
        <v>3750000</v>
      </c>
      <c r="BY60" s="394">
        <f t="shared" si="61"/>
        <v>0</v>
      </c>
      <c r="BZ60" s="366">
        <f t="shared" si="62"/>
        <v>0</v>
      </c>
      <c r="CA60" s="366">
        <f t="shared" si="63"/>
        <v>0</v>
      </c>
      <c r="CB60" s="394">
        <f t="shared" si="64"/>
        <v>0</v>
      </c>
      <c r="CC60" s="366">
        <f t="shared" si="65"/>
        <v>0</v>
      </c>
      <c r="CD60" s="366">
        <f t="shared" si="66"/>
        <v>0</v>
      </c>
      <c r="CE60" s="394">
        <f t="shared" si="67"/>
        <v>0</v>
      </c>
      <c r="CF60" s="366">
        <f t="shared" si="68"/>
        <v>0</v>
      </c>
      <c r="CG60" s="366">
        <f t="shared" si="69"/>
        <v>0</v>
      </c>
      <c r="CH60" s="394">
        <f t="shared" si="70"/>
        <v>0</v>
      </c>
      <c r="CI60" s="366">
        <f t="shared" si="71"/>
        <v>0</v>
      </c>
      <c r="CJ60" s="366">
        <f t="shared" si="72"/>
        <v>0</v>
      </c>
      <c r="CK60" s="394">
        <f t="shared" si="73"/>
        <v>0</v>
      </c>
      <c r="CL60" s="366">
        <f t="shared" si="74"/>
        <v>0</v>
      </c>
      <c r="CM60" s="366">
        <f t="shared" si="75"/>
        <v>0</v>
      </c>
      <c r="CN60" s="394">
        <f t="shared" si="76"/>
        <v>1</v>
      </c>
      <c r="CO60" s="366">
        <f t="shared" si="77"/>
        <v>62.5</v>
      </c>
      <c r="CP60" s="366">
        <f t="shared" si="78"/>
        <v>3750000</v>
      </c>
      <c r="CQ60" s="394">
        <f t="shared" si="79"/>
        <v>0</v>
      </c>
      <c r="CR60" s="366">
        <f t="shared" si="80"/>
        <v>0</v>
      </c>
      <c r="CS60" s="366">
        <f t="shared" si="81"/>
        <v>0</v>
      </c>
      <c r="CT60" s="394">
        <f t="shared" si="82"/>
        <v>0</v>
      </c>
      <c r="CU60" s="366">
        <f t="shared" si="83"/>
        <v>0</v>
      </c>
      <c r="CV60" s="366">
        <f t="shared" si="84"/>
        <v>0</v>
      </c>
    </row>
    <row r="61" spans="1:100" x14ac:dyDescent="0.3">
      <c r="A61" s="165">
        <v>40</v>
      </c>
      <c r="B61" s="18" t="s">
        <v>22</v>
      </c>
      <c r="C61" s="8" t="s">
        <v>219</v>
      </c>
      <c r="D61" s="2" t="s">
        <v>197</v>
      </c>
      <c r="E61" s="8" t="s">
        <v>101</v>
      </c>
      <c r="F61" s="8" t="s">
        <v>397</v>
      </c>
      <c r="G61" s="8" t="s">
        <v>94</v>
      </c>
      <c r="H61" s="7" t="s">
        <v>346</v>
      </c>
      <c r="I61" s="7">
        <v>2021</v>
      </c>
      <c r="J61" s="6" t="s">
        <v>83</v>
      </c>
      <c r="K61" s="11">
        <v>1001</v>
      </c>
      <c r="L61" s="415" t="s">
        <v>377</v>
      </c>
      <c r="M61" s="2" t="s">
        <v>392</v>
      </c>
      <c r="N61" s="7">
        <v>54.1</v>
      </c>
      <c r="O61" s="32">
        <f t="shared" ref="O61:O80" si="109">P61/N61</f>
        <v>55000</v>
      </c>
      <c r="P61" s="350">
        <v>2975500</v>
      </c>
      <c r="Q61" s="394">
        <f t="shared" si="1"/>
        <v>1</v>
      </c>
      <c r="R61" s="395">
        <f t="shared" si="91"/>
        <v>54.1</v>
      </c>
      <c r="S61" s="395">
        <f t="shared" si="92"/>
        <v>2975500</v>
      </c>
      <c r="T61" s="394">
        <f t="shared" si="4"/>
        <v>0</v>
      </c>
      <c r="U61" s="395">
        <f t="shared" si="93"/>
        <v>0</v>
      </c>
      <c r="V61" s="395">
        <f t="shared" si="94"/>
        <v>0</v>
      </c>
      <c r="W61" s="394">
        <f t="shared" si="7"/>
        <v>0</v>
      </c>
      <c r="X61" s="396">
        <f t="shared" si="95"/>
        <v>0</v>
      </c>
      <c r="Y61" s="396">
        <f t="shared" si="96"/>
        <v>0</v>
      </c>
      <c r="Z61" s="394">
        <f t="shared" si="10"/>
        <v>0</v>
      </c>
      <c r="AA61" s="396">
        <f t="shared" si="97"/>
        <v>0</v>
      </c>
      <c r="AB61" s="396">
        <f t="shared" si="98"/>
        <v>0</v>
      </c>
      <c r="AC61" s="394">
        <f t="shared" si="13"/>
        <v>0</v>
      </c>
      <c r="AD61" s="396">
        <f t="shared" si="99"/>
        <v>0</v>
      </c>
      <c r="AE61" s="396">
        <f t="shared" si="100"/>
        <v>0</v>
      </c>
      <c r="AF61" s="389">
        <f t="shared" si="101"/>
        <v>0</v>
      </c>
      <c r="AG61" s="367">
        <f t="shared" si="102"/>
        <v>0</v>
      </c>
      <c r="AH61" s="367">
        <f t="shared" si="103"/>
        <v>0</v>
      </c>
      <c r="AI61" s="367">
        <f t="shared" si="104"/>
        <v>54.1</v>
      </c>
      <c r="AJ61" s="367">
        <f t="shared" si="105"/>
        <v>2975500</v>
      </c>
      <c r="AK61" s="372">
        <f t="shared" si="106"/>
        <v>1</v>
      </c>
      <c r="AL61" s="394">
        <f t="shared" si="22"/>
        <v>1</v>
      </c>
      <c r="AM61" s="395">
        <f t="shared" si="23"/>
        <v>54.1</v>
      </c>
      <c r="AN61" s="395">
        <f t="shared" si="24"/>
        <v>2975500</v>
      </c>
      <c r="AO61" s="394">
        <f t="shared" si="25"/>
        <v>0</v>
      </c>
      <c r="AP61" s="395">
        <f t="shared" si="26"/>
        <v>0</v>
      </c>
      <c r="AQ61" s="395">
        <f t="shared" si="27"/>
        <v>0</v>
      </c>
      <c r="AR61" s="394">
        <f t="shared" si="28"/>
        <v>0</v>
      </c>
      <c r="AS61" s="366">
        <f t="shared" si="29"/>
        <v>0</v>
      </c>
      <c r="AT61" s="366">
        <f t="shared" si="30"/>
        <v>0</v>
      </c>
      <c r="AU61" s="394">
        <f t="shared" si="31"/>
        <v>0</v>
      </c>
      <c r="AV61" s="395">
        <f t="shared" si="32"/>
        <v>0</v>
      </c>
      <c r="AW61" s="395">
        <f t="shared" si="33"/>
        <v>0</v>
      </c>
      <c r="AX61" s="394">
        <f t="shared" si="34"/>
        <v>1</v>
      </c>
      <c r="AY61" s="366">
        <f t="shared" si="35"/>
        <v>54.1</v>
      </c>
      <c r="AZ61" s="366">
        <f t="shared" si="36"/>
        <v>2975500</v>
      </c>
      <c r="BA61" s="394">
        <f t="shared" si="37"/>
        <v>0</v>
      </c>
      <c r="BB61" s="366">
        <f t="shared" si="38"/>
        <v>0</v>
      </c>
      <c r="BC61" s="366">
        <f t="shared" si="39"/>
        <v>0</v>
      </c>
      <c r="BD61" s="394">
        <f t="shared" si="40"/>
        <v>1</v>
      </c>
      <c r="BE61" s="366">
        <f t="shared" si="41"/>
        <v>54.1</v>
      </c>
      <c r="BF61" s="366">
        <f t="shared" si="42"/>
        <v>2975500</v>
      </c>
      <c r="BG61" s="394">
        <f t="shared" si="43"/>
        <v>0</v>
      </c>
      <c r="BH61" s="366">
        <f t="shared" si="44"/>
        <v>0</v>
      </c>
      <c r="BI61" s="366">
        <f t="shared" si="45"/>
        <v>0</v>
      </c>
      <c r="BJ61" s="394">
        <f t="shared" si="46"/>
        <v>0</v>
      </c>
      <c r="BK61" s="366">
        <f t="shared" si="47"/>
        <v>0</v>
      </c>
      <c r="BL61" s="366">
        <f t="shared" si="48"/>
        <v>0</v>
      </c>
      <c r="BM61" s="394">
        <f t="shared" si="49"/>
        <v>0</v>
      </c>
      <c r="BN61" s="366">
        <f t="shared" si="50"/>
        <v>0</v>
      </c>
      <c r="BO61" s="366">
        <f t="shared" si="51"/>
        <v>0</v>
      </c>
      <c r="BP61" s="394">
        <f t="shared" si="52"/>
        <v>0</v>
      </c>
      <c r="BQ61" s="366">
        <f t="shared" si="53"/>
        <v>0</v>
      </c>
      <c r="BR61" s="366">
        <f t="shared" si="54"/>
        <v>0</v>
      </c>
      <c r="BS61" s="394">
        <f t="shared" si="55"/>
        <v>0</v>
      </c>
      <c r="BT61" s="366">
        <f t="shared" si="56"/>
        <v>0</v>
      </c>
      <c r="BU61" s="366">
        <f t="shared" si="57"/>
        <v>0</v>
      </c>
      <c r="BV61" s="394">
        <f t="shared" si="58"/>
        <v>0</v>
      </c>
      <c r="BW61" s="366">
        <f t="shared" si="59"/>
        <v>0</v>
      </c>
      <c r="BX61" s="366">
        <f t="shared" si="60"/>
        <v>0</v>
      </c>
      <c r="BY61" s="394">
        <f t="shared" si="61"/>
        <v>0</v>
      </c>
      <c r="BZ61" s="366">
        <f t="shared" si="62"/>
        <v>0</v>
      </c>
      <c r="CA61" s="366">
        <f t="shared" si="63"/>
        <v>0</v>
      </c>
      <c r="CB61" s="394">
        <f t="shared" si="64"/>
        <v>0</v>
      </c>
      <c r="CC61" s="366">
        <f t="shared" si="65"/>
        <v>0</v>
      </c>
      <c r="CD61" s="366">
        <f t="shared" si="66"/>
        <v>0</v>
      </c>
      <c r="CE61" s="394">
        <f t="shared" si="67"/>
        <v>0</v>
      </c>
      <c r="CF61" s="366">
        <f t="shared" si="68"/>
        <v>0</v>
      </c>
      <c r="CG61" s="366">
        <f t="shared" si="69"/>
        <v>0</v>
      </c>
      <c r="CH61" s="394">
        <f t="shared" si="70"/>
        <v>0</v>
      </c>
      <c r="CI61" s="366">
        <f t="shared" si="71"/>
        <v>0</v>
      </c>
      <c r="CJ61" s="366">
        <f t="shared" si="72"/>
        <v>0</v>
      </c>
      <c r="CK61" s="394">
        <f t="shared" si="73"/>
        <v>0</v>
      </c>
      <c r="CL61" s="366">
        <f t="shared" si="74"/>
        <v>0</v>
      </c>
      <c r="CM61" s="366">
        <f t="shared" si="75"/>
        <v>0</v>
      </c>
      <c r="CN61" s="394">
        <f t="shared" si="76"/>
        <v>1</v>
      </c>
      <c r="CO61" s="366">
        <f t="shared" si="77"/>
        <v>54.1</v>
      </c>
      <c r="CP61" s="366">
        <f t="shared" si="78"/>
        <v>2975500</v>
      </c>
      <c r="CQ61" s="394">
        <f t="shared" si="79"/>
        <v>0</v>
      </c>
      <c r="CR61" s="366">
        <f t="shared" si="80"/>
        <v>0</v>
      </c>
      <c r="CS61" s="366">
        <f t="shared" si="81"/>
        <v>0</v>
      </c>
      <c r="CT61" s="394">
        <f t="shared" si="82"/>
        <v>0</v>
      </c>
      <c r="CU61" s="366">
        <f t="shared" si="83"/>
        <v>0</v>
      </c>
      <c r="CV61" s="366">
        <f t="shared" si="84"/>
        <v>0</v>
      </c>
    </row>
    <row r="62" spans="1:100" x14ac:dyDescent="0.3">
      <c r="A62" s="166">
        <v>41</v>
      </c>
      <c r="B62" s="18" t="s">
        <v>22</v>
      </c>
      <c r="C62" s="8" t="s">
        <v>220</v>
      </c>
      <c r="D62" s="8" t="s">
        <v>187</v>
      </c>
      <c r="E62" s="8" t="s">
        <v>102</v>
      </c>
      <c r="F62" s="37" t="s">
        <v>18</v>
      </c>
      <c r="G62" s="8" t="s">
        <v>18</v>
      </c>
      <c r="H62" s="7" t="s">
        <v>345</v>
      </c>
      <c r="I62" s="7">
        <v>2023</v>
      </c>
      <c r="J62" s="22" t="s">
        <v>84</v>
      </c>
      <c r="K62" s="11">
        <v>1001</v>
      </c>
      <c r="L62" s="416" t="s">
        <v>376</v>
      </c>
      <c r="M62" s="31" t="s">
        <v>17</v>
      </c>
      <c r="N62" s="7">
        <v>240.42</v>
      </c>
      <c r="O62" s="32">
        <f t="shared" si="109"/>
        <v>75000</v>
      </c>
      <c r="P62" s="350">
        <v>18031500</v>
      </c>
      <c r="Q62" s="394">
        <f t="shared" si="1"/>
        <v>0</v>
      </c>
      <c r="R62" s="395">
        <f t="shared" si="91"/>
        <v>0</v>
      </c>
      <c r="S62" s="395">
        <f t="shared" si="92"/>
        <v>0</v>
      </c>
      <c r="T62" s="394">
        <f t="shared" si="4"/>
        <v>1</v>
      </c>
      <c r="U62" s="395">
        <f t="shared" si="93"/>
        <v>240.42</v>
      </c>
      <c r="V62" s="395">
        <f t="shared" si="94"/>
        <v>18031500</v>
      </c>
      <c r="W62" s="394">
        <f t="shared" si="7"/>
        <v>0</v>
      </c>
      <c r="X62" s="396">
        <f t="shared" si="95"/>
        <v>0</v>
      </c>
      <c r="Y62" s="396">
        <f t="shared" si="96"/>
        <v>0</v>
      </c>
      <c r="Z62" s="394">
        <f t="shared" si="10"/>
        <v>0</v>
      </c>
      <c r="AA62" s="396">
        <f t="shared" si="97"/>
        <v>0</v>
      </c>
      <c r="AB62" s="396">
        <f t="shared" si="98"/>
        <v>0</v>
      </c>
      <c r="AC62" s="394">
        <f t="shared" si="13"/>
        <v>0</v>
      </c>
      <c r="AD62" s="396">
        <f t="shared" si="99"/>
        <v>0</v>
      </c>
      <c r="AE62" s="396">
        <f t="shared" si="100"/>
        <v>0</v>
      </c>
      <c r="AF62" s="389">
        <f t="shared" si="101"/>
        <v>240.42</v>
      </c>
      <c r="AG62" s="367">
        <f t="shared" si="102"/>
        <v>18031500</v>
      </c>
      <c r="AH62" s="367">
        <f t="shared" si="103"/>
        <v>1</v>
      </c>
      <c r="AI62" s="367">
        <f t="shared" si="104"/>
        <v>0</v>
      </c>
      <c r="AJ62" s="367">
        <f t="shared" si="105"/>
        <v>0</v>
      </c>
      <c r="AK62" s="372">
        <f t="shared" si="106"/>
        <v>0</v>
      </c>
      <c r="AL62" s="394">
        <f t="shared" si="22"/>
        <v>0</v>
      </c>
      <c r="AM62" s="395">
        <f t="shared" si="23"/>
        <v>0</v>
      </c>
      <c r="AN62" s="395">
        <f t="shared" si="24"/>
        <v>0</v>
      </c>
      <c r="AO62" s="394">
        <f t="shared" si="25"/>
        <v>0</v>
      </c>
      <c r="AP62" s="395">
        <f t="shared" si="26"/>
        <v>0</v>
      </c>
      <c r="AQ62" s="395">
        <f t="shared" si="27"/>
        <v>0</v>
      </c>
      <c r="AR62" s="394">
        <f t="shared" si="28"/>
        <v>1</v>
      </c>
      <c r="AS62" s="366">
        <f t="shared" si="29"/>
        <v>240.42</v>
      </c>
      <c r="AT62" s="366">
        <f t="shared" si="30"/>
        <v>18031500</v>
      </c>
      <c r="AU62" s="394">
        <f t="shared" si="31"/>
        <v>1</v>
      </c>
      <c r="AV62" s="395">
        <f t="shared" si="32"/>
        <v>240.42</v>
      </c>
      <c r="AW62" s="395">
        <f t="shared" si="33"/>
        <v>18031500</v>
      </c>
      <c r="AX62" s="394">
        <f t="shared" si="34"/>
        <v>0</v>
      </c>
      <c r="AY62" s="366">
        <f t="shared" si="35"/>
        <v>0</v>
      </c>
      <c r="AZ62" s="366">
        <f t="shared" si="36"/>
        <v>0</v>
      </c>
      <c r="BA62" s="394">
        <f t="shared" si="37"/>
        <v>0</v>
      </c>
      <c r="BB62" s="366">
        <f t="shared" si="38"/>
        <v>0</v>
      </c>
      <c r="BC62" s="366">
        <f t="shared" si="39"/>
        <v>0</v>
      </c>
      <c r="BD62" s="394">
        <f t="shared" si="40"/>
        <v>0</v>
      </c>
      <c r="BE62" s="366">
        <f t="shared" si="41"/>
        <v>0</v>
      </c>
      <c r="BF62" s="366">
        <f t="shared" si="42"/>
        <v>0</v>
      </c>
      <c r="BG62" s="394">
        <f t="shared" si="43"/>
        <v>0</v>
      </c>
      <c r="BH62" s="366">
        <f t="shared" si="44"/>
        <v>0</v>
      </c>
      <c r="BI62" s="366">
        <f t="shared" si="45"/>
        <v>0</v>
      </c>
      <c r="BJ62" s="394">
        <f t="shared" si="46"/>
        <v>0</v>
      </c>
      <c r="BK62" s="366">
        <f t="shared" si="47"/>
        <v>0</v>
      </c>
      <c r="BL62" s="366">
        <f t="shared" si="48"/>
        <v>0</v>
      </c>
      <c r="BM62" s="394">
        <f t="shared" si="49"/>
        <v>1</v>
      </c>
      <c r="BN62" s="366">
        <f t="shared" si="50"/>
        <v>240.42</v>
      </c>
      <c r="BO62" s="366">
        <f t="shared" si="51"/>
        <v>18031500</v>
      </c>
      <c r="BP62" s="394">
        <f t="shared" si="52"/>
        <v>0</v>
      </c>
      <c r="BQ62" s="366">
        <f t="shared" si="53"/>
        <v>0</v>
      </c>
      <c r="BR62" s="366">
        <f t="shared" si="54"/>
        <v>0</v>
      </c>
      <c r="BS62" s="394">
        <f t="shared" si="55"/>
        <v>0</v>
      </c>
      <c r="BT62" s="366">
        <f t="shared" si="56"/>
        <v>0</v>
      </c>
      <c r="BU62" s="366">
        <f t="shared" si="57"/>
        <v>0</v>
      </c>
      <c r="BV62" s="394">
        <f t="shared" si="58"/>
        <v>0</v>
      </c>
      <c r="BW62" s="366">
        <f t="shared" si="59"/>
        <v>0</v>
      </c>
      <c r="BX62" s="366">
        <f t="shared" si="60"/>
        <v>0</v>
      </c>
      <c r="BY62" s="394">
        <f t="shared" si="61"/>
        <v>0</v>
      </c>
      <c r="BZ62" s="366">
        <f t="shared" si="62"/>
        <v>0</v>
      </c>
      <c r="CA62" s="366">
        <f t="shared" si="63"/>
        <v>0</v>
      </c>
      <c r="CB62" s="394">
        <f t="shared" si="64"/>
        <v>0</v>
      </c>
      <c r="CC62" s="366">
        <f t="shared" si="65"/>
        <v>0</v>
      </c>
      <c r="CD62" s="366">
        <f t="shared" si="66"/>
        <v>0</v>
      </c>
      <c r="CE62" s="394">
        <f t="shared" si="67"/>
        <v>0</v>
      </c>
      <c r="CF62" s="366">
        <f t="shared" si="68"/>
        <v>0</v>
      </c>
      <c r="CG62" s="366">
        <f t="shared" si="69"/>
        <v>0</v>
      </c>
      <c r="CH62" s="394">
        <f t="shared" si="70"/>
        <v>0</v>
      </c>
      <c r="CI62" s="366">
        <f t="shared" si="71"/>
        <v>0</v>
      </c>
      <c r="CJ62" s="366">
        <f t="shared" si="72"/>
        <v>0</v>
      </c>
      <c r="CK62" s="394">
        <f t="shared" si="73"/>
        <v>0</v>
      </c>
      <c r="CL62" s="366">
        <f t="shared" si="74"/>
        <v>0</v>
      </c>
      <c r="CM62" s="366">
        <f t="shared" si="75"/>
        <v>0</v>
      </c>
      <c r="CN62" s="394">
        <f t="shared" si="76"/>
        <v>0</v>
      </c>
      <c r="CO62" s="366">
        <f t="shared" si="77"/>
        <v>0</v>
      </c>
      <c r="CP62" s="366">
        <f t="shared" si="78"/>
        <v>0</v>
      </c>
      <c r="CQ62" s="394">
        <f t="shared" si="79"/>
        <v>0</v>
      </c>
      <c r="CR62" s="366">
        <f t="shared" si="80"/>
        <v>0</v>
      </c>
      <c r="CS62" s="366">
        <f t="shared" si="81"/>
        <v>0</v>
      </c>
      <c r="CT62" s="394">
        <f t="shared" si="82"/>
        <v>1</v>
      </c>
      <c r="CU62" s="366">
        <f t="shared" si="83"/>
        <v>240.42</v>
      </c>
      <c r="CV62" s="366">
        <f t="shared" si="84"/>
        <v>18031500</v>
      </c>
    </row>
    <row r="63" spans="1:100" x14ac:dyDescent="0.3">
      <c r="A63" s="166">
        <v>42</v>
      </c>
      <c r="B63" s="18" t="s">
        <v>22</v>
      </c>
      <c r="C63" s="8" t="s">
        <v>220</v>
      </c>
      <c r="D63" s="8" t="s">
        <v>187</v>
      </c>
      <c r="E63" s="8" t="s">
        <v>102</v>
      </c>
      <c r="F63" s="37" t="s">
        <v>18</v>
      </c>
      <c r="G63" s="8" t="s">
        <v>18</v>
      </c>
      <c r="H63" s="7" t="s">
        <v>345</v>
      </c>
      <c r="I63" s="7">
        <v>2023</v>
      </c>
      <c r="J63" s="22" t="s">
        <v>84</v>
      </c>
      <c r="K63" s="11">
        <v>1002</v>
      </c>
      <c r="L63" s="416" t="s">
        <v>376</v>
      </c>
      <c r="M63" s="31" t="s">
        <v>17</v>
      </c>
      <c r="N63" s="7">
        <v>92.59</v>
      </c>
      <c r="O63" s="32">
        <f t="shared" si="109"/>
        <v>80000</v>
      </c>
      <c r="P63" s="350">
        <v>7407200</v>
      </c>
      <c r="Q63" s="394">
        <f t="shared" si="1"/>
        <v>0</v>
      </c>
      <c r="R63" s="395">
        <f t="shared" si="91"/>
        <v>0</v>
      </c>
      <c r="S63" s="395">
        <f t="shared" si="92"/>
        <v>0</v>
      </c>
      <c r="T63" s="394">
        <f t="shared" si="4"/>
        <v>1</v>
      </c>
      <c r="U63" s="395">
        <f t="shared" si="93"/>
        <v>92.59</v>
      </c>
      <c r="V63" s="395">
        <f t="shared" si="94"/>
        <v>7407200</v>
      </c>
      <c r="W63" s="394">
        <f t="shared" si="7"/>
        <v>0</v>
      </c>
      <c r="X63" s="396">
        <f t="shared" si="95"/>
        <v>0</v>
      </c>
      <c r="Y63" s="396">
        <f t="shared" si="96"/>
        <v>0</v>
      </c>
      <c r="Z63" s="394">
        <f t="shared" si="10"/>
        <v>0</v>
      </c>
      <c r="AA63" s="396">
        <f t="shared" si="97"/>
        <v>0</v>
      </c>
      <c r="AB63" s="396">
        <f t="shared" si="98"/>
        <v>0</v>
      </c>
      <c r="AC63" s="394">
        <f t="shared" si="13"/>
        <v>0</v>
      </c>
      <c r="AD63" s="396">
        <f t="shared" si="99"/>
        <v>0</v>
      </c>
      <c r="AE63" s="396">
        <f t="shared" si="100"/>
        <v>0</v>
      </c>
      <c r="AF63" s="389">
        <f t="shared" si="101"/>
        <v>92.59</v>
      </c>
      <c r="AG63" s="367">
        <f t="shared" si="102"/>
        <v>7407200</v>
      </c>
      <c r="AH63" s="367">
        <f t="shared" si="103"/>
        <v>1</v>
      </c>
      <c r="AI63" s="367">
        <f t="shared" si="104"/>
        <v>0</v>
      </c>
      <c r="AJ63" s="367">
        <f t="shared" si="105"/>
        <v>0</v>
      </c>
      <c r="AK63" s="372">
        <f t="shared" si="106"/>
        <v>0</v>
      </c>
      <c r="AL63" s="394">
        <f t="shared" si="22"/>
        <v>0</v>
      </c>
      <c r="AM63" s="395">
        <f t="shared" si="23"/>
        <v>0</v>
      </c>
      <c r="AN63" s="395">
        <f t="shared" si="24"/>
        <v>0</v>
      </c>
      <c r="AO63" s="394">
        <f t="shared" si="25"/>
        <v>0</v>
      </c>
      <c r="AP63" s="395">
        <f t="shared" si="26"/>
        <v>0</v>
      </c>
      <c r="AQ63" s="395">
        <f t="shared" si="27"/>
        <v>0</v>
      </c>
      <c r="AR63" s="394">
        <f t="shared" si="28"/>
        <v>1</v>
      </c>
      <c r="AS63" s="366">
        <f t="shared" si="29"/>
        <v>92.59</v>
      </c>
      <c r="AT63" s="366">
        <f t="shared" si="30"/>
        <v>7407200</v>
      </c>
      <c r="AU63" s="394">
        <f t="shared" si="31"/>
        <v>1</v>
      </c>
      <c r="AV63" s="395">
        <f t="shared" si="32"/>
        <v>92.59</v>
      </c>
      <c r="AW63" s="395">
        <f t="shared" si="33"/>
        <v>7407200</v>
      </c>
      <c r="AX63" s="394">
        <f t="shared" si="34"/>
        <v>0</v>
      </c>
      <c r="AY63" s="366">
        <f t="shared" si="35"/>
        <v>0</v>
      </c>
      <c r="AZ63" s="366">
        <f t="shared" si="36"/>
        <v>0</v>
      </c>
      <c r="BA63" s="394">
        <f t="shared" si="37"/>
        <v>0</v>
      </c>
      <c r="BB63" s="366">
        <f t="shared" si="38"/>
        <v>0</v>
      </c>
      <c r="BC63" s="366">
        <f t="shared" si="39"/>
        <v>0</v>
      </c>
      <c r="BD63" s="394">
        <f t="shared" si="40"/>
        <v>0</v>
      </c>
      <c r="BE63" s="366">
        <f t="shared" si="41"/>
        <v>0</v>
      </c>
      <c r="BF63" s="366">
        <f t="shared" si="42"/>
        <v>0</v>
      </c>
      <c r="BG63" s="394">
        <f t="shared" si="43"/>
        <v>0</v>
      </c>
      <c r="BH63" s="366">
        <f t="shared" si="44"/>
        <v>0</v>
      </c>
      <c r="BI63" s="366">
        <f t="shared" si="45"/>
        <v>0</v>
      </c>
      <c r="BJ63" s="394">
        <f t="shared" si="46"/>
        <v>0</v>
      </c>
      <c r="BK63" s="366">
        <f t="shared" si="47"/>
        <v>0</v>
      </c>
      <c r="BL63" s="366">
        <f t="shared" si="48"/>
        <v>0</v>
      </c>
      <c r="BM63" s="394">
        <f t="shared" si="49"/>
        <v>1</v>
      </c>
      <c r="BN63" s="366">
        <f t="shared" si="50"/>
        <v>92.59</v>
      </c>
      <c r="BO63" s="366">
        <f t="shared" si="51"/>
        <v>7407200</v>
      </c>
      <c r="BP63" s="394">
        <f t="shared" si="52"/>
        <v>0</v>
      </c>
      <c r="BQ63" s="366">
        <f t="shared" si="53"/>
        <v>0</v>
      </c>
      <c r="BR63" s="366">
        <f t="shared" si="54"/>
        <v>0</v>
      </c>
      <c r="BS63" s="394">
        <f t="shared" si="55"/>
        <v>0</v>
      </c>
      <c r="BT63" s="366">
        <f t="shared" si="56"/>
        <v>0</v>
      </c>
      <c r="BU63" s="366">
        <f t="shared" si="57"/>
        <v>0</v>
      </c>
      <c r="BV63" s="394">
        <f t="shared" si="58"/>
        <v>0</v>
      </c>
      <c r="BW63" s="366">
        <f t="shared" si="59"/>
        <v>0</v>
      </c>
      <c r="BX63" s="366">
        <f t="shared" si="60"/>
        <v>0</v>
      </c>
      <c r="BY63" s="394">
        <f t="shared" si="61"/>
        <v>0</v>
      </c>
      <c r="BZ63" s="366">
        <f t="shared" si="62"/>
        <v>0</v>
      </c>
      <c r="CA63" s="366">
        <f t="shared" si="63"/>
        <v>0</v>
      </c>
      <c r="CB63" s="394">
        <f t="shared" si="64"/>
        <v>0</v>
      </c>
      <c r="CC63" s="366">
        <f t="shared" si="65"/>
        <v>0</v>
      </c>
      <c r="CD63" s="366">
        <f t="shared" si="66"/>
        <v>0</v>
      </c>
      <c r="CE63" s="394">
        <f t="shared" si="67"/>
        <v>0</v>
      </c>
      <c r="CF63" s="366">
        <f t="shared" si="68"/>
        <v>0</v>
      </c>
      <c r="CG63" s="366">
        <f t="shared" si="69"/>
        <v>0</v>
      </c>
      <c r="CH63" s="394">
        <f t="shared" si="70"/>
        <v>0</v>
      </c>
      <c r="CI63" s="366">
        <f t="shared" si="71"/>
        <v>0</v>
      </c>
      <c r="CJ63" s="366">
        <f t="shared" si="72"/>
        <v>0</v>
      </c>
      <c r="CK63" s="394">
        <f t="shared" si="73"/>
        <v>0</v>
      </c>
      <c r="CL63" s="366">
        <f t="shared" si="74"/>
        <v>0</v>
      </c>
      <c r="CM63" s="366">
        <f t="shared" si="75"/>
        <v>0</v>
      </c>
      <c r="CN63" s="394">
        <f t="shared" si="76"/>
        <v>0</v>
      </c>
      <c r="CO63" s="366">
        <f t="shared" si="77"/>
        <v>0</v>
      </c>
      <c r="CP63" s="366">
        <f t="shared" si="78"/>
        <v>0</v>
      </c>
      <c r="CQ63" s="394">
        <f t="shared" si="79"/>
        <v>0</v>
      </c>
      <c r="CR63" s="366">
        <f t="shared" si="80"/>
        <v>0</v>
      </c>
      <c r="CS63" s="366">
        <f t="shared" si="81"/>
        <v>0</v>
      </c>
      <c r="CT63" s="394">
        <f t="shared" si="82"/>
        <v>1</v>
      </c>
      <c r="CU63" s="366">
        <f t="shared" si="83"/>
        <v>92.59</v>
      </c>
      <c r="CV63" s="366">
        <f t="shared" si="84"/>
        <v>7407200</v>
      </c>
    </row>
    <row r="64" spans="1:100" x14ac:dyDescent="0.3">
      <c r="A64" s="165">
        <v>43</v>
      </c>
      <c r="B64" s="18" t="s">
        <v>22</v>
      </c>
      <c r="C64" s="8" t="s">
        <v>220</v>
      </c>
      <c r="D64" s="8" t="s">
        <v>187</v>
      </c>
      <c r="E64" s="8" t="s">
        <v>102</v>
      </c>
      <c r="F64" s="37" t="s">
        <v>18</v>
      </c>
      <c r="G64" s="8" t="s">
        <v>18</v>
      </c>
      <c r="H64" s="7" t="s">
        <v>345</v>
      </c>
      <c r="I64" s="7">
        <v>2023</v>
      </c>
      <c r="J64" s="22" t="s">
        <v>84</v>
      </c>
      <c r="K64" s="11">
        <v>1003</v>
      </c>
      <c r="L64" s="416" t="s">
        <v>376</v>
      </c>
      <c r="M64" s="31" t="s">
        <v>17</v>
      </c>
      <c r="N64" s="7">
        <v>99.83</v>
      </c>
      <c r="O64" s="32">
        <f t="shared" si="109"/>
        <v>80000</v>
      </c>
      <c r="P64" s="350">
        <v>7986400</v>
      </c>
      <c r="Q64" s="394">
        <f t="shared" si="1"/>
        <v>0</v>
      </c>
      <c r="R64" s="395">
        <f t="shared" si="91"/>
        <v>0</v>
      </c>
      <c r="S64" s="395">
        <f t="shared" si="92"/>
        <v>0</v>
      </c>
      <c r="T64" s="394">
        <f t="shared" si="4"/>
        <v>1</v>
      </c>
      <c r="U64" s="395">
        <f t="shared" si="93"/>
        <v>99.83</v>
      </c>
      <c r="V64" s="395">
        <f t="shared" si="94"/>
        <v>7986400</v>
      </c>
      <c r="W64" s="394">
        <f t="shared" si="7"/>
        <v>0</v>
      </c>
      <c r="X64" s="396">
        <f t="shared" si="95"/>
        <v>0</v>
      </c>
      <c r="Y64" s="396">
        <f t="shared" si="96"/>
        <v>0</v>
      </c>
      <c r="Z64" s="394">
        <f t="shared" si="10"/>
        <v>0</v>
      </c>
      <c r="AA64" s="396">
        <f t="shared" si="97"/>
        <v>0</v>
      </c>
      <c r="AB64" s="396">
        <f t="shared" si="98"/>
        <v>0</v>
      </c>
      <c r="AC64" s="394">
        <f t="shared" si="13"/>
        <v>0</v>
      </c>
      <c r="AD64" s="396">
        <f t="shared" si="99"/>
        <v>0</v>
      </c>
      <c r="AE64" s="396">
        <f t="shared" si="100"/>
        <v>0</v>
      </c>
      <c r="AF64" s="389">
        <f t="shared" si="101"/>
        <v>99.83</v>
      </c>
      <c r="AG64" s="367">
        <f t="shared" si="102"/>
        <v>7986400</v>
      </c>
      <c r="AH64" s="367">
        <f t="shared" si="103"/>
        <v>1</v>
      </c>
      <c r="AI64" s="367">
        <f t="shared" si="104"/>
        <v>0</v>
      </c>
      <c r="AJ64" s="367">
        <f t="shared" si="105"/>
        <v>0</v>
      </c>
      <c r="AK64" s="372">
        <f t="shared" si="106"/>
        <v>0</v>
      </c>
      <c r="AL64" s="394">
        <f t="shared" si="22"/>
        <v>0</v>
      </c>
      <c r="AM64" s="395">
        <f t="shared" si="23"/>
        <v>0</v>
      </c>
      <c r="AN64" s="395">
        <f t="shared" si="24"/>
        <v>0</v>
      </c>
      <c r="AO64" s="394">
        <f t="shared" si="25"/>
        <v>0</v>
      </c>
      <c r="AP64" s="395">
        <f t="shared" si="26"/>
        <v>0</v>
      </c>
      <c r="AQ64" s="395">
        <f t="shared" si="27"/>
        <v>0</v>
      </c>
      <c r="AR64" s="394">
        <f t="shared" si="28"/>
        <v>1</v>
      </c>
      <c r="AS64" s="366">
        <f t="shared" si="29"/>
        <v>99.83</v>
      </c>
      <c r="AT64" s="366">
        <f t="shared" si="30"/>
        <v>7986400</v>
      </c>
      <c r="AU64" s="394">
        <f t="shared" si="31"/>
        <v>1</v>
      </c>
      <c r="AV64" s="395">
        <f t="shared" si="32"/>
        <v>99.83</v>
      </c>
      <c r="AW64" s="395">
        <f t="shared" si="33"/>
        <v>7986400</v>
      </c>
      <c r="AX64" s="394">
        <f t="shared" si="34"/>
        <v>0</v>
      </c>
      <c r="AY64" s="366">
        <f t="shared" si="35"/>
        <v>0</v>
      </c>
      <c r="AZ64" s="366">
        <f t="shared" si="36"/>
        <v>0</v>
      </c>
      <c r="BA64" s="394">
        <f t="shared" si="37"/>
        <v>0</v>
      </c>
      <c r="BB64" s="366">
        <f t="shared" si="38"/>
        <v>0</v>
      </c>
      <c r="BC64" s="366">
        <f t="shared" si="39"/>
        <v>0</v>
      </c>
      <c r="BD64" s="394">
        <f t="shared" si="40"/>
        <v>0</v>
      </c>
      <c r="BE64" s="366">
        <f t="shared" si="41"/>
        <v>0</v>
      </c>
      <c r="BF64" s="366">
        <f t="shared" si="42"/>
        <v>0</v>
      </c>
      <c r="BG64" s="394">
        <f t="shared" si="43"/>
        <v>0</v>
      </c>
      <c r="BH64" s="366">
        <f t="shared" si="44"/>
        <v>0</v>
      </c>
      <c r="BI64" s="366">
        <f t="shared" si="45"/>
        <v>0</v>
      </c>
      <c r="BJ64" s="394">
        <f t="shared" si="46"/>
        <v>0</v>
      </c>
      <c r="BK64" s="366">
        <f t="shared" si="47"/>
        <v>0</v>
      </c>
      <c r="BL64" s="366">
        <f t="shared" si="48"/>
        <v>0</v>
      </c>
      <c r="BM64" s="394">
        <f t="shared" si="49"/>
        <v>1</v>
      </c>
      <c r="BN64" s="366">
        <f t="shared" si="50"/>
        <v>99.83</v>
      </c>
      <c r="BO64" s="366">
        <f t="shared" si="51"/>
        <v>7986400</v>
      </c>
      <c r="BP64" s="394">
        <f t="shared" si="52"/>
        <v>0</v>
      </c>
      <c r="BQ64" s="366">
        <f t="shared" si="53"/>
        <v>0</v>
      </c>
      <c r="BR64" s="366">
        <f t="shared" si="54"/>
        <v>0</v>
      </c>
      <c r="BS64" s="394">
        <f t="shared" si="55"/>
        <v>0</v>
      </c>
      <c r="BT64" s="366">
        <f t="shared" si="56"/>
        <v>0</v>
      </c>
      <c r="BU64" s="366">
        <f t="shared" si="57"/>
        <v>0</v>
      </c>
      <c r="BV64" s="394">
        <f t="shared" si="58"/>
        <v>0</v>
      </c>
      <c r="BW64" s="366">
        <f t="shared" si="59"/>
        <v>0</v>
      </c>
      <c r="BX64" s="366">
        <f t="shared" si="60"/>
        <v>0</v>
      </c>
      <c r="BY64" s="394">
        <f t="shared" si="61"/>
        <v>0</v>
      </c>
      <c r="BZ64" s="366">
        <f t="shared" si="62"/>
        <v>0</v>
      </c>
      <c r="CA64" s="366">
        <f t="shared" si="63"/>
        <v>0</v>
      </c>
      <c r="CB64" s="394">
        <f t="shared" si="64"/>
        <v>0</v>
      </c>
      <c r="CC64" s="366">
        <f t="shared" si="65"/>
        <v>0</v>
      </c>
      <c r="CD64" s="366">
        <f t="shared" si="66"/>
        <v>0</v>
      </c>
      <c r="CE64" s="394">
        <f t="shared" si="67"/>
        <v>0</v>
      </c>
      <c r="CF64" s="366">
        <f t="shared" si="68"/>
        <v>0</v>
      </c>
      <c r="CG64" s="366">
        <f t="shared" si="69"/>
        <v>0</v>
      </c>
      <c r="CH64" s="394">
        <f t="shared" si="70"/>
        <v>0</v>
      </c>
      <c r="CI64" s="366">
        <f t="shared" si="71"/>
        <v>0</v>
      </c>
      <c r="CJ64" s="366">
        <f t="shared" si="72"/>
        <v>0</v>
      </c>
      <c r="CK64" s="394">
        <f t="shared" si="73"/>
        <v>0</v>
      </c>
      <c r="CL64" s="366">
        <f t="shared" si="74"/>
        <v>0</v>
      </c>
      <c r="CM64" s="366">
        <f t="shared" si="75"/>
        <v>0</v>
      </c>
      <c r="CN64" s="394">
        <f t="shared" si="76"/>
        <v>0</v>
      </c>
      <c r="CO64" s="366">
        <f t="shared" si="77"/>
        <v>0</v>
      </c>
      <c r="CP64" s="366">
        <f t="shared" si="78"/>
        <v>0</v>
      </c>
      <c r="CQ64" s="394">
        <f t="shared" si="79"/>
        <v>0</v>
      </c>
      <c r="CR64" s="366">
        <f t="shared" si="80"/>
        <v>0</v>
      </c>
      <c r="CS64" s="366">
        <f t="shared" si="81"/>
        <v>0</v>
      </c>
      <c r="CT64" s="394">
        <f t="shared" si="82"/>
        <v>1</v>
      </c>
      <c r="CU64" s="366">
        <f t="shared" si="83"/>
        <v>99.83</v>
      </c>
      <c r="CV64" s="366">
        <f t="shared" si="84"/>
        <v>7986400</v>
      </c>
    </row>
    <row r="65" spans="1:100" x14ac:dyDescent="0.3">
      <c r="A65" s="166">
        <v>44</v>
      </c>
      <c r="B65" s="18" t="s">
        <v>22</v>
      </c>
      <c r="C65" s="8" t="s">
        <v>220</v>
      </c>
      <c r="D65" s="8" t="s">
        <v>187</v>
      </c>
      <c r="E65" s="8" t="s">
        <v>102</v>
      </c>
      <c r="F65" s="37" t="s">
        <v>18</v>
      </c>
      <c r="G65" s="8" t="s">
        <v>18</v>
      </c>
      <c r="H65" s="7" t="s">
        <v>345</v>
      </c>
      <c r="I65" s="7">
        <v>2023</v>
      </c>
      <c r="J65" s="22" t="s">
        <v>84</v>
      </c>
      <c r="K65" s="11">
        <v>1004</v>
      </c>
      <c r="L65" s="416" t="s">
        <v>376</v>
      </c>
      <c r="M65" s="31" t="s">
        <v>17</v>
      </c>
      <c r="N65" s="7">
        <v>98.33</v>
      </c>
      <c r="O65" s="32">
        <f t="shared" si="109"/>
        <v>80000</v>
      </c>
      <c r="P65" s="350">
        <v>7866400</v>
      </c>
      <c r="Q65" s="394">
        <f t="shared" si="1"/>
        <v>0</v>
      </c>
      <c r="R65" s="395">
        <f t="shared" si="91"/>
        <v>0</v>
      </c>
      <c r="S65" s="395">
        <f t="shared" si="92"/>
        <v>0</v>
      </c>
      <c r="T65" s="394">
        <f t="shared" si="4"/>
        <v>1</v>
      </c>
      <c r="U65" s="395">
        <f t="shared" si="93"/>
        <v>98.33</v>
      </c>
      <c r="V65" s="395">
        <f t="shared" si="94"/>
        <v>7866400</v>
      </c>
      <c r="W65" s="394">
        <f t="shared" si="7"/>
        <v>0</v>
      </c>
      <c r="X65" s="396">
        <f t="shared" si="95"/>
        <v>0</v>
      </c>
      <c r="Y65" s="396">
        <f t="shared" si="96"/>
        <v>0</v>
      </c>
      <c r="Z65" s="394">
        <f t="shared" si="10"/>
        <v>0</v>
      </c>
      <c r="AA65" s="396">
        <f t="shared" si="97"/>
        <v>0</v>
      </c>
      <c r="AB65" s="396">
        <f t="shared" si="98"/>
        <v>0</v>
      </c>
      <c r="AC65" s="394">
        <f t="shared" si="13"/>
        <v>0</v>
      </c>
      <c r="AD65" s="396">
        <f t="shared" si="99"/>
        <v>0</v>
      </c>
      <c r="AE65" s="396">
        <f t="shared" si="100"/>
        <v>0</v>
      </c>
      <c r="AF65" s="389">
        <f t="shared" si="101"/>
        <v>98.33</v>
      </c>
      <c r="AG65" s="367">
        <f t="shared" si="102"/>
        <v>7866400</v>
      </c>
      <c r="AH65" s="367">
        <f t="shared" si="103"/>
        <v>1</v>
      </c>
      <c r="AI65" s="367">
        <f t="shared" si="104"/>
        <v>0</v>
      </c>
      <c r="AJ65" s="367">
        <f t="shared" si="105"/>
        <v>0</v>
      </c>
      <c r="AK65" s="372">
        <f t="shared" si="106"/>
        <v>0</v>
      </c>
      <c r="AL65" s="394">
        <f t="shared" si="22"/>
        <v>0</v>
      </c>
      <c r="AM65" s="395">
        <f t="shared" si="23"/>
        <v>0</v>
      </c>
      <c r="AN65" s="395">
        <f t="shared" si="24"/>
        <v>0</v>
      </c>
      <c r="AO65" s="394">
        <f t="shared" si="25"/>
        <v>0</v>
      </c>
      <c r="AP65" s="395">
        <f t="shared" si="26"/>
        <v>0</v>
      </c>
      <c r="AQ65" s="395">
        <f t="shared" si="27"/>
        <v>0</v>
      </c>
      <c r="AR65" s="394">
        <f t="shared" si="28"/>
        <v>1</v>
      </c>
      <c r="AS65" s="366">
        <f t="shared" si="29"/>
        <v>98.33</v>
      </c>
      <c r="AT65" s="366">
        <f t="shared" si="30"/>
        <v>7866400</v>
      </c>
      <c r="AU65" s="394">
        <f t="shared" si="31"/>
        <v>1</v>
      </c>
      <c r="AV65" s="395">
        <f t="shared" si="32"/>
        <v>98.33</v>
      </c>
      <c r="AW65" s="395">
        <f t="shared" si="33"/>
        <v>7866400</v>
      </c>
      <c r="AX65" s="394">
        <f t="shared" si="34"/>
        <v>0</v>
      </c>
      <c r="AY65" s="366">
        <f t="shared" si="35"/>
        <v>0</v>
      </c>
      <c r="AZ65" s="366">
        <f t="shared" si="36"/>
        <v>0</v>
      </c>
      <c r="BA65" s="394">
        <f t="shared" si="37"/>
        <v>0</v>
      </c>
      <c r="BB65" s="366">
        <f t="shared" si="38"/>
        <v>0</v>
      </c>
      <c r="BC65" s="366">
        <f t="shared" si="39"/>
        <v>0</v>
      </c>
      <c r="BD65" s="394">
        <f t="shared" si="40"/>
        <v>0</v>
      </c>
      <c r="BE65" s="366">
        <f t="shared" si="41"/>
        <v>0</v>
      </c>
      <c r="BF65" s="366">
        <f t="shared" si="42"/>
        <v>0</v>
      </c>
      <c r="BG65" s="394">
        <f t="shared" si="43"/>
        <v>0</v>
      </c>
      <c r="BH65" s="366">
        <f t="shared" si="44"/>
        <v>0</v>
      </c>
      <c r="BI65" s="366">
        <f t="shared" si="45"/>
        <v>0</v>
      </c>
      <c r="BJ65" s="394">
        <f t="shared" si="46"/>
        <v>0</v>
      </c>
      <c r="BK65" s="366">
        <f t="shared" si="47"/>
        <v>0</v>
      </c>
      <c r="BL65" s="366">
        <f t="shared" si="48"/>
        <v>0</v>
      </c>
      <c r="BM65" s="394">
        <f t="shared" si="49"/>
        <v>1</v>
      </c>
      <c r="BN65" s="366">
        <f t="shared" si="50"/>
        <v>98.33</v>
      </c>
      <c r="BO65" s="366">
        <f t="shared" si="51"/>
        <v>7866400</v>
      </c>
      <c r="BP65" s="394">
        <f t="shared" si="52"/>
        <v>0</v>
      </c>
      <c r="BQ65" s="366">
        <f t="shared" si="53"/>
        <v>0</v>
      </c>
      <c r="BR65" s="366">
        <f t="shared" si="54"/>
        <v>0</v>
      </c>
      <c r="BS65" s="394">
        <f t="shared" si="55"/>
        <v>0</v>
      </c>
      <c r="BT65" s="366">
        <f t="shared" si="56"/>
        <v>0</v>
      </c>
      <c r="BU65" s="366">
        <f t="shared" si="57"/>
        <v>0</v>
      </c>
      <c r="BV65" s="394">
        <f t="shared" si="58"/>
        <v>0</v>
      </c>
      <c r="BW65" s="366">
        <f t="shared" si="59"/>
        <v>0</v>
      </c>
      <c r="BX65" s="366">
        <f t="shared" si="60"/>
        <v>0</v>
      </c>
      <c r="BY65" s="394">
        <f t="shared" si="61"/>
        <v>0</v>
      </c>
      <c r="BZ65" s="366">
        <f t="shared" si="62"/>
        <v>0</v>
      </c>
      <c r="CA65" s="366">
        <f t="shared" si="63"/>
        <v>0</v>
      </c>
      <c r="CB65" s="394">
        <f t="shared" si="64"/>
        <v>0</v>
      </c>
      <c r="CC65" s="366">
        <f t="shared" si="65"/>
        <v>0</v>
      </c>
      <c r="CD65" s="366">
        <f t="shared" si="66"/>
        <v>0</v>
      </c>
      <c r="CE65" s="394">
        <f t="shared" si="67"/>
        <v>0</v>
      </c>
      <c r="CF65" s="366">
        <f t="shared" si="68"/>
        <v>0</v>
      </c>
      <c r="CG65" s="366">
        <f t="shared" si="69"/>
        <v>0</v>
      </c>
      <c r="CH65" s="394">
        <f t="shared" si="70"/>
        <v>0</v>
      </c>
      <c r="CI65" s="366">
        <f t="shared" si="71"/>
        <v>0</v>
      </c>
      <c r="CJ65" s="366">
        <f t="shared" si="72"/>
        <v>0</v>
      </c>
      <c r="CK65" s="394">
        <f t="shared" si="73"/>
        <v>0</v>
      </c>
      <c r="CL65" s="366">
        <f t="shared" si="74"/>
        <v>0</v>
      </c>
      <c r="CM65" s="366">
        <f t="shared" si="75"/>
        <v>0</v>
      </c>
      <c r="CN65" s="394">
        <f t="shared" si="76"/>
        <v>0</v>
      </c>
      <c r="CO65" s="366">
        <f t="shared" si="77"/>
        <v>0</v>
      </c>
      <c r="CP65" s="366">
        <f t="shared" si="78"/>
        <v>0</v>
      </c>
      <c r="CQ65" s="394">
        <f t="shared" si="79"/>
        <v>0</v>
      </c>
      <c r="CR65" s="366">
        <f t="shared" si="80"/>
        <v>0</v>
      </c>
      <c r="CS65" s="366">
        <f t="shared" si="81"/>
        <v>0</v>
      </c>
      <c r="CT65" s="394">
        <f t="shared" si="82"/>
        <v>1</v>
      </c>
      <c r="CU65" s="366">
        <f t="shared" si="83"/>
        <v>98.33</v>
      </c>
      <c r="CV65" s="366">
        <f t="shared" si="84"/>
        <v>7866400</v>
      </c>
    </row>
    <row r="66" spans="1:100" x14ac:dyDescent="0.3">
      <c r="A66" s="166">
        <v>45</v>
      </c>
      <c r="B66" s="18" t="s">
        <v>22</v>
      </c>
      <c r="C66" s="8" t="s">
        <v>220</v>
      </c>
      <c r="D66" s="8" t="s">
        <v>187</v>
      </c>
      <c r="E66" s="8" t="s">
        <v>102</v>
      </c>
      <c r="F66" s="37" t="s">
        <v>18</v>
      </c>
      <c r="G66" s="8" t="s">
        <v>18</v>
      </c>
      <c r="H66" s="7" t="s">
        <v>345</v>
      </c>
      <c r="I66" s="7">
        <v>2023</v>
      </c>
      <c r="J66" s="22" t="s">
        <v>84</v>
      </c>
      <c r="K66" s="11">
        <v>1005</v>
      </c>
      <c r="L66" s="2" t="s">
        <v>375</v>
      </c>
      <c r="M66" s="31" t="s">
        <v>17</v>
      </c>
      <c r="N66" s="7">
        <v>103.61</v>
      </c>
      <c r="O66" s="32">
        <f t="shared" si="109"/>
        <v>100000</v>
      </c>
      <c r="P66" s="350">
        <v>10361000</v>
      </c>
      <c r="Q66" s="394">
        <f t="shared" si="1"/>
        <v>0</v>
      </c>
      <c r="R66" s="395">
        <f t="shared" si="91"/>
        <v>0</v>
      </c>
      <c r="S66" s="395">
        <f t="shared" si="92"/>
        <v>0</v>
      </c>
      <c r="T66" s="394">
        <f t="shared" si="4"/>
        <v>1</v>
      </c>
      <c r="U66" s="395">
        <f t="shared" si="93"/>
        <v>103.61</v>
      </c>
      <c r="V66" s="395">
        <f t="shared" si="94"/>
        <v>10361000</v>
      </c>
      <c r="W66" s="394">
        <f t="shared" si="7"/>
        <v>0</v>
      </c>
      <c r="X66" s="396">
        <f t="shared" si="95"/>
        <v>0</v>
      </c>
      <c r="Y66" s="396">
        <f t="shared" si="96"/>
        <v>0</v>
      </c>
      <c r="Z66" s="394">
        <f t="shared" si="10"/>
        <v>0</v>
      </c>
      <c r="AA66" s="396">
        <f t="shared" si="97"/>
        <v>0</v>
      </c>
      <c r="AB66" s="396">
        <f t="shared" si="98"/>
        <v>0</v>
      </c>
      <c r="AC66" s="394">
        <f t="shared" si="13"/>
        <v>0</v>
      </c>
      <c r="AD66" s="396">
        <f t="shared" si="99"/>
        <v>0</v>
      </c>
      <c r="AE66" s="396">
        <f t="shared" si="100"/>
        <v>0</v>
      </c>
      <c r="AF66" s="389">
        <f t="shared" si="101"/>
        <v>103.61</v>
      </c>
      <c r="AG66" s="367">
        <f t="shared" si="102"/>
        <v>10361000</v>
      </c>
      <c r="AH66" s="367">
        <f t="shared" si="103"/>
        <v>1</v>
      </c>
      <c r="AI66" s="367">
        <f t="shared" si="104"/>
        <v>0</v>
      </c>
      <c r="AJ66" s="367">
        <f t="shared" si="105"/>
        <v>0</v>
      </c>
      <c r="AK66" s="372">
        <f t="shared" si="106"/>
        <v>0</v>
      </c>
      <c r="AL66" s="394">
        <f t="shared" si="22"/>
        <v>0</v>
      </c>
      <c r="AM66" s="395">
        <f t="shared" si="23"/>
        <v>0</v>
      </c>
      <c r="AN66" s="395">
        <f t="shared" si="24"/>
        <v>0</v>
      </c>
      <c r="AO66" s="394">
        <f t="shared" si="25"/>
        <v>1</v>
      </c>
      <c r="AP66" s="395">
        <f t="shared" si="26"/>
        <v>103.61</v>
      </c>
      <c r="AQ66" s="395">
        <f t="shared" si="27"/>
        <v>10361000</v>
      </c>
      <c r="AR66" s="394">
        <f t="shared" si="28"/>
        <v>0</v>
      </c>
      <c r="AS66" s="366">
        <f t="shared" si="29"/>
        <v>0</v>
      </c>
      <c r="AT66" s="366">
        <f t="shared" si="30"/>
        <v>0</v>
      </c>
      <c r="AU66" s="394">
        <f t="shared" si="31"/>
        <v>1</v>
      </c>
      <c r="AV66" s="395">
        <f t="shared" si="32"/>
        <v>103.61</v>
      </c>
      <c r="AW66" s="395">
        <f t="shared" si="33"/>
        <v>10361000</v>
      </c>
      <c r="AX66" s="394">
        <f t="shared" si="34"/>
        <v>0</v>
      </c>
      <c r="AY66" s="366">
        <f t="shared" si="35"/>
        <v>0</v>
      </c>
      <c r="AZ66" s="366">
        <f t="shared" si="36"/>
        <v>0</v>
      </c>
      <c r="BA66" s="394">
        <f t="shared" si="37"/>
        <v>0</v>
      </c>
      <c r="BB66" s="366">
        <f t="shared" si="38"/>
        <v>0</v>
      </c>
      <c r="BC66" s="366">
        <f t="shared" si="39"/>
        <v>0</v>
      </c>
      <c r="BD66" s="394">
        <f t="shared" si="40"/>
        <v>0</v>
      </c>
      <c r="BE66" s="366">
        <f t="shared" si="41"/>
        <v>0</v>
      </c>
      <c r="BF66" s="366">
        <f t="shared" si="42"/>
        <v>0</v>
      </c>
      <c r="BG66" s="394">
        <f t="shared" si="43"/>
        <v>0</v>
      </c>
      <c r="BH66" s="366">
        <f t="shared" si="44"/>
        <v>0</v>
      </c>
      <c r="BI66" s="366">
        <f t="shared" si="45"/>
        <v>0</v>
      </c>
      <c r="BJ66" s="394">
        <f t="shared" si="46"/>
        <v>0</v>
      </c>
      <c r="BK66" s="366">
        <f t="shared" si="47"/>
        <v>0</v>
      </c>
      <c r="BL66" s="366">
        <f t="shared" si="48"/>
        <v>0</v>
      </c>
      <c r="BM66" s="394">
        <f t="shared" si="49"/>
        <v>1</v>
      </c>
      <c r="BN66" s="366">
        <f t="shared" si="50"/>
        <v>103.61</v>
      </c>
      <c r="BO66" s="366">
        <f t="shared" si="51"/>
        <v>10361000</v>
      </c>
      <c r="BP66" s="394">
        <f t="shared" si="52"/>
        <v>0</v>
      </c>
      <c r="BQ66" s="366">
        <f t="shared" si="53"/>
        <v>0</v>
      </c>
      <c r="BR66" s="366">
        <f t="shared" si="54"/>
        <v>0</v>
      </c>
      <c r="BS66" s="394">
        <f t="shared" si="55"/>
        <v>0</v>
      </c>
      <c r="BT66" s="366">
        <f t="shared" si="56"/>
        <v>0</v>
      </c>
      <c r="BU66" s="366">
        <f t="shared" si="57"/>
        <v>0</v>
      </c>
      <c r="BV66" s="394">
        <f t="shared" si="58"/>
        <v>0</v>
      </c>
      <c r="BW66" s="366">
        <f t="shared" si="59"/>
        <v>0</v>
      </c>
      <c r="BX66" s="366">
        <f t="shared" si="60"/>
        <v>0</v>
      </c>
      <c r="BY66" s="394">
        <f t="shared" si="61"/>
        <v>0</v>
      </c>
      <c r="BZ66" s="366">
        <f t="shared" si="62"/>
        <v>0</v>
      </c>
      <c r="CA66" s="366">
        <f t="shared" si="63"/>
        <v>0</v>
      </c>
      <c r="CB66" s="394">
        <f t="shared" si="64"/>
        <v>0</v>
      </c>
      <c r="CC66" s="366">
        <f t="shared" si="65"/>
        <v>0</v>
      </c>
      <c r="CD66" s="366">
        <f t="shared" si="66"/>
        <v>0</v>
      </c>
      <c r="CE66" s="394">
        <f t="shared" si="67"/>
        <v>0</v>
      </c>
      <c r="CF66" s="366">
        <f t="shared" si="68"/>
        <v>0</v>
      </c>
      <c r="CG66" s="366">
        <f t="shared" si="69"/>
        <v>0</v>
      </c>
      <c r="CH66" s="394">
        <f t="shared" si="70"/>
        <v>0</v>
      </c>
      <c r="CI66" s="366">
        <f t="shared" si="71"/>
        <v>0</v>
      </c>
      <c r="CJ66" s="366">
        <f t="shared" si="72"/>
        <v>0</v>
      </c>
      <c r="CK66" s="394">
        <f t="shared" si="73"/>
        <v>0</v>
      </c>
      <c r="CL66" s="366">
        <f t="shared" si="74"/>
        <v>0</v>
      </c>
      <c r="CM66" s="366">
        <f t="shared" si="75"/>
        <v>0</v>
      </c>
      <c r="CN66" s="394">
        <f t="shared" si="76"/>
        <v>0</v>
      </c>
      <c r="CO66" s="366">
        <f t="shared" si="77"/>
        <v>0</v>
      </c>
      <c r="CP66" s="366">
        <f t="shared" si="78"/>
        <v>0</v>
      </c>
      <c r="CQ66" s="394">
        <f t="shared" si="79"/>
        <v>0</v>
      </c>
      <c r="CR66" s="366">
        <f t="shared" si="80"/>
        <v>0</v>
      </c>
      <c r="CS66" s="366">
        <f t="shared" si="81"/>
        <v>0</v>
      </c>
      <c r="CT66" s="394">
        <f t="shared" si="82"/>
        <v>1</v>
      </c>
      <c r="CU66" s="366">
        <f t="shared" si="83"/>
        <v>103.61</v>
      </c>
      <c r="CV66" s="366">
        <f t="shared" si="84"/>
        <v>10361000</v>
      </c>
    </row>
    <row r="67" spans="1:100" x14ac:dyDescent="0.3">
      <c r="A67" s="165">
        <v>46</v>
      </c>
      <c r="B67" s="18" t="s">
        <v>22</v>
      </c>
      <c r="C67" s="8" t="s">
        <v>220</v>
      </c>
      <c r="D67" s="8" t="s">
        <v>187</v>
      </c>
      <c r="E67" s="8" t="s">
        <v>102</v>
      </c>
      <c r="F67" s="37" t="s">
        <v>18</v>
      </c>
      <c r="G67" s="8" t="s">
        <v>18</v>
      </c>
      <c r="H67" s="7" t="s">
        <v>345</v>
      </c>
      <c r="I67" s="7">
        <v>2023</v>
      </c>
      <c r="J67" s="22" t="s">
        <v>84</v>
      </c>
      <c r="K67" s="11">
        <v>1006</v>
      </c>
      <c r="L67" s="2" t="s">
        <v>375</v>
      </c>
      <c r="M67" s="31" t="s">
        <v>17</v>
      </c>
      <c r="N67" s="7">
        <v>119.61</v>
      </c>
      <c r="O67" s="32">
        <f t="shared" si="109"/>
        <v>100000</v>
      </c>
      <c r="P67" s="350">
        <v>11961000</v>
      </c>
      <c r="Q67" s="394">
        <f t="shared" si="1"/>
        <v>0</v>
      </c>
      <c r="R67" s="395">
        <f t="shared" si="91"/>
        <v>0</v>
      </c>
      <c r="S67" s="395">
        <f t="shared" si="92"/>
        <v>0</v>
      </c>
      <c r="T67" s="394">
        <f t="shared" si="4"/>
        <v>1</v>
      </c>
      <c r="U67" s="395">
        <f t="shared" si="93"/>
        <v>119.61</v>
      </c>
      <c r="V67" s="395">
        <f t="shared" si="94"/>
        <v>11961000</v>
      </c>
      <c r="W67" s="394">
        <f t="shared" si="7"/>
        <v>0</v>
      </c>
      <c r="X67" s="396">
        <f t="shared" si="95"/>
        <v>0</v>
      </c>
      <c r="Y67" s="396">
        <f t="shared" si="96"/>
        <v>0</v>
      </c>
      <c r="Z67" s="394">
        <f t="shared" si="10"/>
        <v>0</v>
      </c>
      <c r="AA67" s="396">
        <f t="shared" si="97"/>
        <v>0</v>
      </c>
      <c r="AB67" s="396">
        <f t="shared" si="98"/>
        <v>0</v>
      </c>
      <c r="AC67" s="394">
        <f t="shared" si="13"/>
        <v>0</v>
      </c>
      <c r="AD67" s="396">
        <f t="shared" si="99"/>
        <v>0</v>
      </c>
      <c r="AE67" s="396">
        <f t="shared" si="100"/>
        <v>0</v>
      </c>
      <c r="AF67" s="389">
        <f t="shared" si="101"/>
        <v>119.61</v>
      </c>
      <c r="AG67" s="367">
        <f t="shared" si="102"/>
        <v>11961000</v>
      </c>
      <c r="AH67" s="367">
        <f t="shared" si="103"/>
        <v>1</v>
      </c>
      <c r="AI67" s="367">
        <f t="shared" si="104"/>
        <v>0</v>
      </c>
      <c r="AJ67" s="367">
        <f t="shared" si="105"/>
        <v>0</v>
      </c>
      <c r="AK67" s="372">
        <f t="shared" si="106"/>
        <v>0</v>
      </c>
      <c r="AL67" s="394">
        <f t="shared" si="22"/>
        <v>0</v>
      </c>
      <c r="AM67" s="395">
        <f t="shared" si="23"/>
        <v>0</v>
      </c>
      <c r="AN67" s="395">
        <f t="shared" si="24"/>
        <v>0</v>
      </c>
      <c r="AO67" s="394">
        <f t="shared" si="25"/>
        <v>1</v>
      </c>
      <c r="AP67" s="395">
        <f t="shared" si="26"/>
        <v>119.61</v>
      </c>
      <c r="AQ67" s="395">
        <f t="shared" si="27"/>
        <v>11961000</v>
      </c>
      <c r="AR67" s="394">
        <f t="shared" si="28"/>
        <v>0</v>
      </c>
      <c r="AS67" s="366">
        <f t="shared" si="29"/>
        <v>0</v>
      </c>
      <c r="AT67" s="366">
        <f t="shared" si="30"/>
        <v>0</v>
      </c>
      <c r="AU67" s="394">
        <f t="shared" si="31"/>
        <v>1</v>
      </c>
      <c r="AV67" s="395">
        <f t="shared" si="32"/>
        <v>119.61</v>
      </c>
      <c r="AW67" s="395">
        <f t="shared" si="33"/>
        <v>11961000</v>
      </c>
      <c r="AX67" s="394">
        <f t="shared" si="34"/>
        <v>0</v>
      </c>
      <c r="AY67" s="366">
        <f t="shared" si="35"/>
        <v>0</v>
      </c>
      <c r="AZ67" s="366">
        <f t="shared" si="36"/>
        <v>0</v>
      </c>
      <c r="BA67" s="394">
        <f t="shared" si="37"/>
        <v>0</v>
      </c>
      <c r="BB67" s="366">
        <f t="shared" si="38"/>
        <v>0</v>
      </c>
      <c r="BC67" s="366">
        <f t="shared" si="39"/>
        <v>0</v>
      </c>
      <c r="BD67" s="394">
        <f t="shared" si="40"/>
        <v>0</v>
      </c>
      <c r="BE67" s="366">
        <f t="shared" si="41"/>
        <v>0</v>
      </c>
      <c r="BF67" s="366">
        <f t="shared" si="42"/>
        <v>0</v>
      </c>
      <c r="BG67" s="394">
        <f t="shared" si="43"/>
        <v>0</v>
      </c>
      <c r="BH67" s="366">
        <f t="shared" si="44"/>
        <v>0</v>
      </c>
      <c r="BI67" s="366">
        <f t="shared" si="45"/>
        <v>0</v>
      </c>
      <c r="BJ67" s="394">
        <f t="shared" si="46"/>
        <v>0</v>
      </c>
      <c r="BK67" s="366">
        <f t="shared" si="47"/>
        <v>0</v>
      </c>
      <c r="BL67" s="366">
        <f t="shared" si="48"/>
        <v>0</v>
      </c>
      <c r="BM67" s="394">
        <f t="shared" si="49"/>
        <v>1</v>
      </c>
      <c r="BN67" s="366">
        <f t="shared" si="50"/>
        <v>119.61</v>
      </c>
      <c r="BO67" s="366">
        <f t="shared" si="51"/>
        <v>11961000</v>
      </c>
      <c r="BP67" s="394">
        <f t="shared" si="52"/>
        <v>0</v>
      </c>
      <c r="BQ67" s="366">
        <f t="shared" si="53"/>
        <v>0</v>
      </c>
      <c r="BR67" s="366">
        <f t="shared" si="54"/>
        <v>0</v>
      </c>
      <c r="BS67" s="394">
        <f t="shared" si="55"/>
        <v>0</v>
      </c>
      <c r="BT67" s="366">
        <f t="shared" si="56"/>
        <v>0</v>
      </c>
      <c r="BU67" s="366">
        <f t="shared" si="57"/>
        <v>0</v>
      </c>
      <c r="BV67" s="394">
        <f t="shared" si="58"/>
        <v>0</v>
      </c>
      <c r="BW67" s="366">
        <f t="shared" si="59"/>
        <v>0</v>
      </c>
      <c r="BX67" s="366">
        <f t="shared" si="60"/>
        <v>0</v>
      </c>
      <c r="BY67" s="394">
        <f t="shared" si="61"/>
        <v>0</v>
      </c>
      <c r="BZ67" s="366">
        <f t="shared" si="62"/>
        <v>0</v>
      </c>
      <c r="CA67" s="366">
        <f t="shared" si="63"/>
        <v>0</v>
      </c>
      <c r="CB67" s="394">
        <f t="shared" si="64"/>
        <v>0</v>
      </c>
      <c r="CC67" s="366">
        <f t="shared" si="65"/>
        <v>0</v>
      </c>
      <c r="CD67" s="366">
        <f t="shared" si="66"/>
        <v>0</v>
      </c>
      <c r="CE67" s="394">
        <f t="shared" si="67"/>
        <v>0</v>
      </c>
      <c r="CF67" s="366">
        <f t="shared" si="68"/>
        <v>0</v>
      </c>
      <c r="CG67" s="366">
        <f t="shared" si="69"/>
        <v>0</v>
      </c>
      <c r="CH67" s="394">
        <f t="shared" si="70"/>
        <v>0</v>
      </c>
      <c r="CI67" s="366">
        <f t="shared" si="71"/>
        <v>0</v>
      </c>
      <c r="CJ67" s="366">
        <f t="shared" si="72"/>
        <v>0</v>
      </c>
      <c r="CK67" s="394">
        <f t="shared" si="73"/>
        <v>0</v>
      </c>
      <c r="CL67" s="366">
        <f t="shared" si="74"/>
        <v>0</v>
      </c>
      <c r="CM67" s="366">
        <f t="shared" si="75"/>
        <v>0</v>
      </c>
      <c r="CN67" s="394">
        <f t="shared" si="76"/>
        <v>0</v>
      </c>
      <c r="CO67" s="366">
        <f t="shared" si="77"/>
        <v>0</v>
      </c>
      <c r="CP67" s="366">
        <f t="shared" si="78"/>
        <v>0</v>
      </c>
      <c r="CQ67" s="394">
        <f t="shared" si="79"/>
        <v>0</v>
      </c>
      <c r="CR67" s="366">
        <f t="shared" si="80"/>
        <v>0</v>
      </c>
      <c r="CS67" s="366">
        <f t="shared" si="81"/>
        <v>0</v>
      </c>
      <c r="CT67" s="394">
        <f t="shared" si="82"/>
        <v>1</v>
      </c>
      <c r="CU67" s="366">
        <f t="shared" si="83"/>
        <v>119.61</v>
      </c>
      <c r="CV67" s="366">
        <f t="shared" si="84"/>
        <v>11961000</v>
      </c>
    </row>
    <row r="68" spans="1:100" x14ac:dyDescent="0.3">
      <c r="A68" s="166">
        <v>47</v>
      </c>
      <c r="B68" s="18" t="s">
        <v>22</v>
      </c>
      <c r="C68" s="8" t="s">
        <v>220</v>
      </c>
      <c r="D68" s="8" t="s">
        <v>187</v>
      </c>
      <c r="E68" s="8" t="s">
        <v>102</v>
      </c>
      <c r="F68" s="37" t="s">
        <v>18</v>
      </c>
      <c r="G68" s="8" t="s">
        <v>18</v>
      </c>
      <c r="H68" s="7" t="s">
        <v>345</v>
      </c>
      <c r="I68" s="7">
        <v>2023</v>
      </c>
      <c r="J68" s="22" t="s">
        <v>84</v>
      </c>
      <c r="K68" s="11">
        <v>1007</v>
      </c>
      <c r="L68" s="2" t="s">
        <v>375</v>
      </c>
      <c r="M68" s="31" t="s">
        <v>17</v>
      </c>
      <c r="N68" s="7">
        <v>132.96</v>
      </c>
      <c r="O68" s="32">
        <f t="shared" si="109"/>
        <v>100000</v>
      </c>
      <c r="P68" s="350">
        <v>13296000</v>
      </c>
      <c r="Q68" s="394">
        <f t="shared" si="1"/>
        <v>0</v>
      </c>
      <c r="R68" s="395">
        <f t="shared" si="91"/>
        <v>0</v>
      </c>
      <c r="S68" s="395">
        <f t="shared" si="92"/>
        <v>0</v>
      </c>
      <c r="T68" s="394">
        <f t="shared" si="4"/>
        <v>1</v>
      </c>
      <c r="U68" s="395">
        <f t="shared" si="93"/>
        <v>132.96</v>
      </c>
      <c r="V68" s="395">
        <f t="shared" si="94"/>
        <v>13296000</v>
      </c>
      <c r="W68" s="394">
        <f t="shared" si="7"/>
        <v>0</v>
      </c>
      <c r="X68" s="396">
        <f t="shared" si="95"/>
        <v>0</v>
      </c>
      <c r="Y68" s="396">
        <f t="shared" si="96"/>
        <v>0</v>
      </c>
      <c r="Z68" s="394">
        <f t="shared" si="10"/>
        <v>0</v>
      </c>
      <c r="AA68" s="396">
        <f t="shared" si="97"/>
        <v>0</v>
      </c>
      <c r="AB68" s="396">
        <f t="shared" si="98"/>
        <v>0</v>
      </c>
      <c r="AC68" s="394">
        <f t="shared" si="13"/>
        <v>0</v>
      </c>
      <c r="AD68" s="396">
        <f t="shared" si="99"/>
        <v>0</v>
      </c>
      <c r="AE68" s="396">
        <f t="shared" si="100"/>
        <v>0</v>
      </c>
      <c r="AF68" s="389">
        <f t="shared" si="101"/>
        <v>132.96</v>
      </c>
      <c r="AG68" s="367">
        <f t="shared" si="102"/>
        <v>13296000</v>
      </c>
      <c r="AH68" s="367">
        <f t="shared" si="103"/>
        <v>1</v>
      </c>
      <c r="AI68" s="367">
        <f t="shared" si="104"/>
        <v>0</v>
      </c>
      <c r="AJ68" s="367">
        <f t="shared" si="105"/>
        <v>0</v>
      </c>
      <c r="AK68" s="372">
        <f t="shared" si="106"/>
        <v>0</v>
      </c>
      <c r="AL68" s="394">
        <f t="shared" si="22"/>
        <v>0</v>
      </c>
      <c r="AM68" s="395">
        <f t="shared" si="23"/>
        <v>0</v>
      </c>
      <c r="AN68" s="395">
        <f t="shared" si="24"/>
        <v>0</v>
      </c>
      <c r="AO68" s="394">
        <f t="shared" si="25"/>
        <v>1</v>
      </c>
      <c r="AP68" s="395">
        <f t="shared" si="26"/>
        <v>132.96</v>
      </c>
      <c r="AQ68" s="395">
        <f t="shared" si="27"/>
        <v>13296000</v>
      </c>
      <c r="AR68" s="394">
        <f t="shared" si="28"/>
        <v>0</v>
      </c>
      <c r="AS68" s="366">
        <f t="shared" si="29"/>
        <v>0</v>
      </c>
      <c r="AT68" s="366">
        <f t="shared" si="30"/>
        <v>0</v>
      </c>
      <c r="AU68" s="394">
        <f t="shared" si="31"/>
        <v>1</v>
      </c>
      <c r="AV68" s="395">
        <f t="shared" si="32"/>
        <v>132.96</v>
      </c>
      <c r="AW68" s="395">
        <f t="shared" si="33"/>
        <v>13296000</v>
      </c>
      <c r="AX68" s="394">
        <f t="shared" si="34"/>
        <v>0</v>
      </c>
      <c r="AY68" s="366">
        <f t="shared" si="35"/>
        <v>0</v>
      </c>
      <c r="AZ68" s="366">
        <f t="shared" si="36"/>
        <v>0</v>
      </c>
      <c r="BA68" s="394">
        <f t="shared" si="37"/>
        <v>0</v>
      </c>
      <c r="BB68" s="366">
        <f t="shared" si="38"/>
        <v>0</v>
      </c>
      <c r="BC68" s="366">
        <f t="shared" si="39"/>
        <v>0</v>
      </c>
      <c r="BD68" s="394">
        <f t="shared" si="40"/>
        <v>0</v>
      </c>
      <c r="BE68" s="366">
        <f t="shared" si="41"/>
        <v>0</v>
      </c>
      <c r="BF68" s="366">
        <f t="shared" si="42"/>
        <v>0</v>
      </c>
      <c r="BG68" s="394">
        <f t="shared" si="43"/>
        <v>0</v>
      </c>
      <c r="BH68" s="366">
        <f t="shared" si="44"/>
        <v>0</v>
      </c>
      <c r="BI68" s="366">
        <f t="shared" si="45"/>
        <v>0</v>
      </c>
      <c r="BJ68" s="394">
        <f t="shared" si="46"/>
        <v>0</v>
      </c>
      <c r="BK68" s="366">
        <f t="shared" si="47"/>
        <v>0</v>
      </c>
      <c r="BL68" s="366">
        <f t="shared" si="48"/>
        <v>0</v>
      </c>
      <c r="BM68" s="394">
        <f t="shared" si="49"/>
        <v>1</v>
      </c>
      <c r="BN68" s="366">
        <f t="shared" si="50"/>
        <v>132.96</v>
      </c>
      <c r="BO68" s="366">
        <f t="shared" si="51"/>
        <v>13296000</v>
      </c>
      <c r="BP68" s="394">
        <f t="shared" si="52"/>
        <v>0</v>
      </c>
      <c r="BQ68" s="366">
        <f t="shared" si="53"/>
        <v>0</v>
      </c>
      <c r="BR68" s="366">
        <f t="shared" si="54"/>
        <v>0</v>
      </c>
      <c r="BS68" s="394">
        <f t="shared" si="55"/>
        <v>0</v>
      </c>
      <c r="BT68" s="366">
        <f t="shared" si="56"/>
        <v>0</v>
      </c>
      <c r="BU68" s="366">
        <f t="shared" si="57"/>
        <v>0</v>
      </c>
      <c r="BV68" s="394">
        <f t="shared" si="58"/>
        <v>0</v>
      </c>
      <c r="BW68" s="366">
        <f t="shared" si="59"/>
        <v>0</v>
      </c>
      <c r="BX68" s="366">
        <f t="shared" si="60"/>
        <v>0</v>
      </c>
      <c r="BY68" s="394">
        <f t="shared" si="61"/>
        <v>0</v>
      </c>
      <c r="BZ68" s="366">
        <f t="shared" si="62"/>
        <v>0</v>
      </c>
      <c r="CA68" s="366">
        <f t="shared" si="63"/>
        <v>0</v>
      </c>
      <c r="CB68" s="394">
        <f t="shared" si="64"/>
        <v>0</v>
      </c>
      <c r="CC68" s="366">
        <f t="shared" si="65"/>
        <v>0</v>
      </c>
      <c r="CD68" s="366">
        <f t="shared" si="66"/>
        <v>0</v>
      </c>
      <c r="CE68" s="394">
        <f t="shared" si="67"/>
        <v>0</v>
      </c>
      <c r="CF68" s="366">
        <f t="shared" si="68"/>
        <v>0</v>
      </c>
      <c r="CG68" s="366">
        <f t="shared" si="69"/>
        <v>0</v>
      </c>
      <c r="CH68" s="394">
        <f t="shared" si="70"/>
        <v>0</v>
      </c>
      <c r="CI68" s="366">
        <f t="shared" si="71"/>
        <v>0</v>
      </c>
      <c r="CJ68" s="366">
        <f t="shared" si="72"/>
        <v>0</v>
      </c>
      <c r="CK68" s="394">
        <f t="shared" si="73"/>
        <v>0</v>
      </c>
      <c r="CL68" s="366">
        <f t="shared" si="74"/>
        <v>0</v>
      </c>
      <c r="CM68" s="366">
        <f t="shared" si="75"/>
        <v>0</v>
      </c>
      <c r="CN68" s="394">
        <f t="shared" si="76"/>
        <v>0</v>
      </c>
      <c r="CO68" s="366">
        <f t="shared" si="77"/>
        <v>0</v>
      </c>
      <c r="CP68" s="366">
        <f t="shared" si="78"/>
        <v>0</v>
      </c>
      <c r="CQ68" s="394">
        <f t="shared" si="79"/>
        <v>0</v>
      </c>
      <c r="CR68" s="366">
        <f t="shared" si="80"/>
        <v>0</v>
      </c>
      <c r="CS68" s="366">
        <f t="shared" si="81"/>
        <v>0</v>
      </c>
      <c r="CT68" s="394">
        <f t="shared" si="82"/>
        <v>1</v>
      </c>
      <c r="CU68" s="366">
        <f t="shared" si="83"/>
        <v>132.96</v>
      </c>
      <c r="CV68" s="366">
        <f t="shared" si="84"/>
        <v>13296000</v>
      </c>
    </row>
    <row r="69" spans="1:100" x14ac:dyDescent="0.3">
      <c r="A69" s="166">
        <v>48</v>
      </c>
      <c r="B69" s="18" t="s">
        <v>22</v>
      </c>
      <c r="C69" s="8" t="s">
        <v>220</v>
      </c>
      <c r="D69" s="8" t="s">
        <v>187</v>
      </c>
      <c r="E69" s="8" t="s">
        <v>102</v>
      </c>
      <c r="F69" s="37" t="s">
        <v>18</v>
      </c>
      <c r="G69" s="8" t="s">
        <v>18</v>
      </c>
      <c r="H69" s="7" t="s">
        <v>345</v>
      </c>
      <c r="I69" s="7">
        <v>2023</v>
      </c>
      <c r="J69" s="22" t="s">
        <v>84</v>
      </c>
      <c r="K69" s="11">
        <v>1008</v>
      </c>
      <c r="L69" s="2" t="s">
        <v>375</v>
      </c>
      <c r="M69" s="31" t="s">
        <v>17</v>
      </c>
      <c r="N69" s="7">
        <v>121.61</v>
      </c>
      <c r="O69" s="32">
        <f t="shared" si="109"/>
        <v>80000</v>
      </c>
      <c r="P69" s="350">
        <v>9728800</v>
      </c>
      <c r="Q69" s="394">
        <f t="shared" ref="Q69:Q132" si="110">IF(R69=0,0,1)</f>
        <v>0</v>
      </c>
      <c r="R69" s="395">
        <f t="shared" si="91"/>
        <v>0</v>
      </c>
      <c r="S69" s="395">
        <f t="shared" si="92"/>
        <v>0</v>
      </c>
      <c r="T69" s="394">
        <f t="shared" ref="T69:T132" si="111">IF(U69=0,0,1)</f>
        <v>1</v>
      </c>
      <c r="U69" s="395">
        <f t="shared" si="93"/>
        <v>121.61</v>
      </c>
      <c r="V69" s="395">
        <f t="shared" si="94"/>
        <v>9728800</v>
      </c>
      <c r="W69" s="394">
        <f t="shared" ref="W69:W132" si="112">IF(X69=0,0,1)</f>
        <v>0</v>
      </c>
      <c r="X69" s="396">
        <f t="shared" si="95"/>
        <v>0</v>
      </c>
      <c r="Y69" s="396">
        <f t="shared" si="96"/>
        <v>0</v>
      </c>
      <c r="Z69" s="394">
        <f t="shared" ref="Z69:Z132" si="113">IF(AA69=0,0,1)</f>
        <v>0</v>
      </c>
      <c r="AA69" s="396">
        <f t="shared" si="97"/>
        <v>0</v>
      </c>
      <c r="AB69" s="396">
        <f t="shared" si="98"/>
        <v>0</v>
      </c>
      <c r="AC69" s="394">
        <f t="shared" ref="AC69:AC132" si="114">IF(AD69=0,0,1)</f>
        <v>0</v>
      </c>
      <c r="AD69" s="396">
        <f t="shared" si="99"/>
        <v>0</v>
      </c>
      <c r="AE69" s="396">
        <f t="shared" si="100"/>
        <v>0</v>
      </c>
      <c r="AF69" s="389">
        <f t="shared" si="101"/>
        <v>121.61</v>
      </c>
      <c r="AG69" s="367">
        <f t="shared" si="102"/>
        <v>9728800</v>
      </c>
      <c r="AH69" s="367">
        <f t="shared" si="103"/>
        <v>1</v>
      </c>
      <c r="AI69" s="367">
        <f t="shared" si="104"/>
        <v>0</v>
      </c>
      <c r="AJ69" s="367">
        <f t="shared" si="105"/>
        <v>0</v>
      </c>
      <c r="AK69" s="372">
        <f t="shared" si="106"/>
        <v>0</v>
      </c>
      <c r="AL69" s="394">
        <f t="shared" ref="AL69:AL132" si="115">IF(AM69=0,0,1)</f>
        <v>0</v>
      </c>
      <c r="AM69" s="395">
        <f t="shared" ref="AM69:AM132" si="116">IF(L69="цоколь",N69,0)</f>
        <v>0</v>
      </c>
      <c r="AN69" s="395">
        <f t="shared" ref="AN69:AN132" si="117">IF(L69="цоколь",P69,0)</f>
        <v>0</v>
      </c>
      <c r="AO69" s="394">
        <f t="shared" ref="AO69:AO132" si="118">IF(AP69=0,0,1)</f>
        <v>1</v>
      </c>
      <c r="AP69" s="395">
        <f t="shared" ref="AP69:AP132" si="119">IF(L69="1 этаж",N69,0)</f>
        <v>121.61</v>
      </c>
      <c r="AQ69" s="395">
        <f t="shared" ref="AQ69:AQ132" si="120">IF(L69="1 этаж",P69,0)</f>
        <v>9728800</v>
      </c>
      <c r="AR69" s="394">
        <f t="shared" ref="AR69:AR132" si="121">IF(AS69=0,0,1)</f>
        <v>0</v>
      </c>
      <c r="AS69" s="366">
        <f t="shared" ref="AS69:AS132" si="122">IF(L69="2 этаж",N69,0)+IF(L69="3 этаж",N69,0)</f>
        <v>0</v>
      </c>
      <c r="AT69" s="366">
        <f t="shared" ref="AT69:AT132" si="123">IF(L69="2 этаж",P69,0)+IF(L69="3 этаж",P69,0)</f>
        <v>0</v>
      </c>
      <c r="AU69" s="394">
        <f t="shared" ref="AU69:AU132" si="124">IF(AV69=0,0,1)</f>
        <v>1</v>
      </c>
      <c r="AV69" s="395">
        <f t="shared" ref="AV69:AV132" si="125">IF(M69="1 линия",N69,0)</f>
        <v>121.61</v>
      </c>
      <c r="AW69" s="395">
        <f t="shared" ref="AW69:AW132" si="126">IF(M69="1 линия",P69,0)</f>
        <v>9728800</v>
      </c>
      <c r="AX69" s="394">
        <f t="shared" ref="AX69:AX132" si="127">IF(AY69=0,0,1)</f>
        <v>0</v>
      </c>
      <c r="AY69" s="366">
        <f t="shared" ref="AY69:AY132" si="128">IF(M69="внутри квартала",N69,0)</f>
        <v>0</v>
      </c>
      <c r="AZ69" s="366">
        <f t="shared" ref="AZ69:AZ132" si="129">IF(M69="внутри квартала",P69,0)</f>
        <v>0</v>
      </c>
      <c r="BA69" s="394">
        <f t="shared" ref="BA69:BA132" si="130">IF(BB69=0,0,1)</f>
        <v>0</v>
      </c>
      <c r="BB69" s="366">
        <f t="shared" ref="BB69:BB72" si="131">IF(F69="соцгород",N69,0)</f>
        <v>0</v>
      </c>
      <c r="BC69" s="366">
        <f t="shared" ref="BC69:BC72" si="132">IF(F69="соцгород",P69,0)</f>
        <v>0</v>
      </c>
      <c r="BD69" s="394">
        <f t="shared" ref="BD69:BD132" si="133">IF(BE69=0,0,1)</f>
        <v>0</v>
      </c>
      <c r="BE69" s="366">
        <f t="shared" ref="BE69:BE72" si="134">IF(F69="ст аэропорт",N69,0)</f>
        <v>0</v>
      </c>
      <c r="BF69" s="366">
        <f t="shared" ref="BF69:BF72" si="135">IF(F69="ст аэропорт",P69,0)</f>
        <v>0</v>
      </c>
      <c r="BG69" s="394">
        <f t="shared" ref="BG69:BG132" si="136">IF(BH69=0,0,1)</f>
        <v>0</v>
      </c>
      <c r="BH69" s="366">
        <f t="shared" ref="BH69:BH72" si="137">IF(F69="холмы",N69,0)</f>
        <v>0</v>
      </c>
      <c r="BI69" s="366">
        <f t="shared" ref="BI69:BI72" si="138">IF(F69="холмы",P69,0)</f>
        <v>0</v>
      </c>
      <c r="BJ69" s="394">
        <f t="shared" ref="BJ69:BJ132" si="139">IF(BK69=0,0,1)</f>
        <v>0</v>
      </c>
      <c r="BK69" s="366">
        <f t="shared" ref="BK69:BK72" si="140">IF(F69="металлург",N69,0)</f>
        <v>0</v>
      </c>
      <c r="BL69" s="366">
        <f t="shared" ref="BL69:BL72" si="141">IF(F69="металлург",P69,0)</f>
        <v>0</v>
      </c>
      <c r="BM69" s="394">
        <f t="shared" ref="BM69:BM132" si="142">IF(BN69=0,0,1)</f>
        <v>1</v>
      </c>
      <c r="BN69" s="366">
        <f t="shared" ref="BN69:BN72" si="143">IF(F69="центр",N69,0)</f>
        <v>121.61</v>
      </c>
      <c r="BO69" s="366">
        <f t="shared" ref="BO69:BO72" si="144">IF(F69="центр",P69,0)</f>
        <v>9728800</v>
      </c>
      <c r="BP69" s="394">
        <f t="shared" ref="BP69:BP132" si="145">IF(BQ69=0,0,1)</f>
        <v>0</v>
      </c>
      <c r="BQ69" s="366">
        <f t="shared" ref="BQ69:BQ72" si="146">IF(F69="пеньки",N69,0)</f>
        <v>0</v>
      </c>
      <c r="BR69" s="366">
        <f t="shared" ref="BR69:BR72" si="147">IF(F69="пеньки",P69,0)</f>
        <v>0</v>
      </c>
      <c r="BS69" s="394">
        <f t="shared" ref="BS69:BS132" si="148">IF(BT69=0,0,1)</f>
        <v>0</v>
      </c>
      <c r="BT69" s="366">
        <f t="shared" ref="BT69:BT72" si="149">IF(F69="вост поселок",N69,0)</f>
        <v>0</v>
      </c>
      <c r="BU69" s="366">
        <f t="shared" ref="BU69:BU72" si="150">IF(F69="вост поселок",P69,0)</f>
        <v>0</v>
      </c>
      <c r="BV69" s="394">
        <f t="shared" ref="BV69:BV132" si="151">IF(BW69=0,0,1)</f>
        <v>0</v>
      </c>
      <c r="BW69" s="366">
        <f t="shared" ref="BW69:BW72" si="152">IF(F69="культбаза",N69,0)</f>
        <v>0</v>
      </c>
      <c r="BX69" s="366">
        <f t="shared" ref="BX69:BX72" si="153">IF(F69="культбаза",P69,0)</f>
        <v>0</v>
      </c>
      <c r="BY69" s="394">
        <f t="shared" ref="BY69:BY132" si="154">IF(BZ69=0,0,1)</f>
        <v>0</v>
      </c>
      <c r="BZ69" s="366">
        <f t="shared" ref="BZ69:BZ72" si="155">IF(F69="и закирова",N69,0)</f>
        <v>0</v>
      </c>
      <c r="CA69" s="366">
        <f t="shared" ref="CA69:CA72" si="156">IF(F69="и закирова",P69,0)</f>
        <v>0</v>
      </c>
      <c r="CB69" s="394">
        <f t="shared" ref="CB69:CB132" si="157">IF(CC69=0,0,1)</f>
        <v>0</v>
      </c>
      <c r="CC69" s="366">
        <f t="shared" ref="CC69:CC72" si="158">IF(F69="строитель",N69,0)</f>
        <v>0</v>
      </c>
      <c r="CD69" s="366">
        <f t="shared" ref="CD69:CD72" si="159">IF(F69="строитель",P69,0)</f>
        <v>0</v>
      </c>
      <c r="CE69" s="394">
        <f t="shared" ref="CE69:CE132" si="160">IF(CF69=0,0,1)</f>
        <v>0</v>
      </c>
      <c r="CF69" s="366">
        <f t="shared" ref="CF69:CF132" si="161">IF(I69="сдан",N69,0)</f>
        <v>0</v>
      </c>
      <c r="CG69" s="366">
        <f t="shared" ref="CG69:CG132" si="162">IF(I69="сдан",P69,0)</f>
        <v>0</v>
      </c>
      <c r="CH69" s="394">
        <f t="shared" ref="CH69:CH132" si="163">IF(CI69=0,0,1)</f>
        <v>0</v>
      </c>
      <c r="CI69" s="366">
        <f t="shared" ref="CI69:CI132" si="164">IF(I69=2019,N69,0)</f>
        <v>0</v>
      </c>
      <c r="CJ69" s="366">
        <f t="shared" ref="CJ69:CJ132" si="165">IF(I69=2019,P69,0)</f>
        <v>0</v>
      </c>
      <c r="CK69" s="394">
        <f t="shared" ref="CK69:CK132" si="166">IF(CL69=0,0,1)</f>
        <v>0</v>
      </c>
      <c r="CL69" s="366">
        <f t="shared" ref="CL69:CL132" si="167">IF(I69=2020,N69,0)</f>
        <v>0</v>
      </c>
      <c r="CM69" s="366">
        <f t="shared" ref="CM69:CM132" si="168">IF(I69=2020,P69,0)</f>
        <v>0</v>
      </c>
      <c r="CN69" s="394">
        <f t="shared" ref="CN69:CN132" si="169">IF(CO69=0,0,1)</f>
        <v>0</v>
      </c>
      <c r="CO69" s="366">
        <f t="shared" ref="CO69:CO132" si="170">IF(I69=2021,N69,0)</f>
        <v>0</v>
      </c>
      <c r="CP69" s="366">
        <f t="shared" ref="CP69:CP132" si="171">IF(I69=2021,P69,0)</f>
        <v>0</v>
      </c>
      <c r="CQ69" s="394">
        <f t="shared" ref="CQ69:CQ132" si="172">IF(CR69=0,0,1)</f>
        <v>0</v>
      </c>
      <c r="CR69" s="366">
        <f t="shared" ref="CR69:CR132" si="173">IF(I69=2022,N69,0)</f>
        <v>0</v>
      </c>
      <c r="CS69" s="366">
        <f t="shared" ref="CS69:CS132" si="174">IF(I69=2022,P69,0)</f>
        <v>0</v>
      </c>
      <c r="CT69" s="394">
        <f t="shared" ref="CT69:CT132" si="175">IF(CU69=0,0,1)</f>
        <v>1</v>
      </c>
      <c r="CU69" s="366">
        <f t="shared" ref="CU69:CU132" si="176">IF(I69=2023,N69,0)</f>
        <v>121.61</v>
      </c>
      <c r="CV69" s="366">
        <f t="shared" ref="CV69:CV132" si="177">IF(I69=2023,P69,0)</f>
        <v>9728800</v>
      </c>
    </row>
    <row r="70" spans="1:100" x14ac:dyDescent="0.3">
      <c r="A70" s="165">
        <v>49</v>
      </c>
      <c r="B70" s="18" t="s">
        <v>22</v>
      </c>
      <c r="C70" s="8" t="s">
        <v>220</v>
      </c>
      <c r="D70" s="8" t="s">
        <v>187</v>
      </c>
      <c r="E70" s="8" t="s">
        <v>102</v>
      </c>
      <c r="F70" s="37" t="s">
        <v>18</v>
      </c>
      <c r="G70" s="8" t="s">
        <v>18</v>
      </c>
      <c r="H70" s="7" t="s">
        <v>345</v>
      </c>
      <c r="I70" s="7">
        <v>2023</v>
      </c>
      <c r="J70" s="22" t="s">
        <v>84</v>
      </c>
      <c r="K70" s="11">
        <v>1009</v>
      </c>
      <c r="L70" s="2" t="s">
        <v>375</v>
      </c>
      <c r="M70" s="31" t="s">
        <v>17</v>
      </c>
      <c r="N70" s="7">
        <v>255.8</v>
      </c>
      <c r="O70" s="32">
        <f t="shared" si="109"/>
        <v>80000</v>
      </c>
      <c r="P70" s="350">
        <v>20464000</v>
      </c>
      <c r="Q70" s="394">
        <f t="shared" si="110"/>
        <v>0</v>
      </c>
      <c r="R70" s="395">
        <f t="shared" si="91"/>
        <v>0</v>
      </c>
      <c r="S70" s="395">
        <f t="shared" si="92"/>
        <v>0</v>
      </c>
      <c r="T70" s="394">
        <f t="shared" si="111"/>
        <v>1</v>
      </c>
      <c r="U70" s="395">
        <f t="shared" si="93"/>
        <v>255.8</v>
      </c>
      <c r="V70" s="395">
        <f t="shared" si="94"/>
        <v>20464000</v>
      </c>
      <c r="W70" s="394">
        <f t="shared" si="112"/>
        <v>0</v>
      </c>
      <c r="X70" s="396">
        <f t="shared" si="95"/>
        <v>0</v>
      </c>
      <c r="Y70" s="396">
        <f t="shared" si="96"/>
        <v>0</v>
      </c>
      <c r="Z70" s="394">
        <f t="shared" si="113"/>
        <v>0</v>
      </c>
      <c r="AA70" s="396">
        <f t="shared" si="97"/>
        <v>0</v>
      </c>
      <c r="AB70" s="396">
        <f t="shared" si="98"/>
        <v>0</v>
      </c>
      <c r="AC70" s="394">
        <f t="shared" si="114"/>
        <v>0</v>
      </c>
      <c r="AD70" s="396">
        <f t="shared" si="99"/>
        <v>0</v>
      </c>
      <c r="AE70" s="396">
        <f t="shared" si="100"/>
        <v>0</v>
      </c>
      <c r="AF70" s="389">
        <f t="shared" si="101"/>
        <v>255.8</v>
      </c>
      <c r="AG70" s="367">
        <f t="shared" si="102"/>
        <v>20464000</v>
      </c>
      <c r="AH70" s="367">
        <f t="shared" si="103"/>
        <v>1</v>
      </c>
      <c r="AI70" s="367">
        <f t="shared" si="104"/>
        <v>0</v>
      </c>
      <c r="AJ70" s="367">
        <f t="shared" si="105"/>
        <v>0</v>
      </c>
      <c r="AK70" s="372">
        <f t="shared" si="106"/>
        <v>0</v>
      </c>
      <c r="AL70" s="394">
        <f t="shared" si="115"/>
        <v>0</v>
      </c>
      <c r="AM70" s="395">
        <f t="shared" si="116"/>
        <v>0</v>
      </c>
      <c r="AN70" s="395">
        <f t="shared" si="117"/>
        <v>0</v>
      </c>
      <c r="AO70" s="394">
        <f t="shared" si="118"/>
        <v>1</v>
      </c>
      <c r="AP70" s="395">
        <f t="shared" si="119"/>
        <v>255.8</v>
      </c>
      <c r="AQ70" s="395">
        <f t="shared" si="120"/>
        <v>20464000</v>
      </c>
      <c r="AR70" s="394">
        <f t="shared" si="121"/>
        <v>0</v>
      </c>
      <c r="AS70" s="366">
        <f t="shared" si="122"/>
        <v>0</v>
      </c>
      <c r="AT70" s="366">
        <f t="shared" si="123"/>
        <v>0</v>
      </c>
      <c r="AU70" s="394">
        <f t="shared" si="124"/>
        <v>1</v>
      </c>
      <c r="AV70" s="395">
        <f t="shared" si="125"/>
        <v>255.8</v>
      </c>
      <c r="AW70" s="395">
        <f t="shared" si="126"/>
        <v>20464000</v>
      </c>
      <c r="AX70" s="394">
        <f t="shared" si="127"/>
        <v>0</v>
      </c>
      <c r="AY70" s="366">
        <f t="shared" si="128"/>
        <v>0</v>
      </c>
      <c r="AZ70" s="366">
        <f t="shared" si="129"/>
        <v>0</v>
      </c>
      <c r="BA70" s="394">
        <f t="shared" si="130"/>
        <v>0</v>
      </c>
      <c r="BB70" s="366">
        <f t="shared" si="131"/>
        <v>0</v>
      </c>
      <c r="BC70" s="366">
        <f t="shared" si="132"/>
        <v>0</v>
      </c>
      <c r="BD70" s="394">
        <f t="shared" si="133"/>
        <v>0</v>
      </c>
      <c r="BE70" s="366">
        <f t="shared" si="134"/>
        <v>0</v>
      </c>
      <c r="BF70" s="366">
        <f t="shared" si="135"/>
        <v>0</v>
      </c>
      <c r="BG70" s="394">
        <f t="shared" si="136"/>
        <v>0</v>
      </c>
      <c r="BH70" s="366">
        <f t="shared" si="137"/>
        <v>0</v>
      </c>
      <c r="BI70" s="366">
        <f t="shared" si="138"/>
        <v>0</v>
      </c>
      <c r="BJ70" s="394">
        <f t="shared" si="139"/>
        <v>0</v>
      </c>
      <c r="BK70" s="366">
        <f t="shared" si="140"/>
        <v>0</v>
      </c>
      <c r="BL70" s="366">
        <f t="shared" si="141"/>
        <v>0</v>
      </c>
      <c r="BM70" s="394">
        <f t="shared" si="142"/>
        <v>1</v>
      </c>
      <c r="BN70" s="366">
        <f t="shared" si="143"/>
        <v>255.8</v>
      </c>
      <c r="BO70" s="366">
        <f t="shared" si="144"/>
        <v>20464000</v>
      </c>
      <c r="BP70" s="394">
        <f t="shared" si="145"/>
        <v>0</v>
      </c>
      <c r="BQ70" s="366">
        <f t="shared" si="146"/>
        <v>0</v>
      </c>
      <c r="BR70" s="366">
        <f t="shared" si="147"/>
        <v>0</v>
      </c>
      <c r="BS70" s="394">
        <f t="shared" si="148"/>
        <v>0</v>
      </c>
      <c r="BT70" s="366">
        <f t="shared" si="149"/>
        <v>0</v>
      </c>
      <c r="BU70" s="366">
        <f t="shared" si="150"/>
        <v>0</v>
      </c>
      <c r="BV70" s="394">
        <f t="shared" si="151"/>
        <v>0</v>
      </c>
      <c r="BW70" s="366">
        <f t="shared" si="152"/>
        <v>0</v>
      </c>
      <c r="BX70" s="366">
        <f t="shared" si="153"/>
        <v>0</v>
      </c>
      <c r="BY70" s="394">
        <f t="shared" si="154"/>
        <v>0</v>
      </c>
      <c r="BZ70" s="366">
        <f t="shared" si="155"/>
        <v>0</v>
      </c>
      <c r="CA70" s="366">
        <f t="shared" si="156"/>
        <v>0</v>
      </c>
      <c r="CB70" s="394">
        <f t="shared" si="157"/>
        <v>0</v>
      </c>
      <c r="CC70" s="366">
        <f t="shared" si="158"/>
        <v>0</v>
      </c>
      <c r="CD70" s="366">
        <f t="shared" si="159"/>
        <v>0</v>
      </c>
      <c r="CE70" s="394">
        <f t="shared" si="160"/>
        <v>0</v>
      </c>
      <c r="CF70" s="366">
        <f t="shared" si="161"/>
        <v>0</v>
      </c>
      <c r="CG70" s="366">
        <f t="shared" si="162"/>
        <v>0</v>
      </c>
      <c r="CH70" s="394">
        <f t="shared" si="163"/>
        <v>0</v>
      </c>
      <c r="CI70" s="366">
        <f t="shared" si="164"/>
        <v>0</v>
      </c>
      <c r="CJ70" s="366">
        <f t="shared" si="165"/>
        <v>0</v>
      </c>
      <c r="CK70" s="394">
        <f t="shared" si="166"/>
        <v>0</v>
      </c>
      <c r="CL70" s="366">
        <f t="shared" si="167"/>
        <v>0</v>
      </c>
      <c r="CM70" s="366">
        <f t="shared" si="168"/>
        <v>0</v>
      </c>
      <c r="CN70" s="394">
        <f t="shared" si="169"/>
        <v>0</v>
      </c>
      <c r="CO70" s="366">
        <f t="shared" si="170"/>
        <v>0</v>
      </c>
      <c r="CP70" s="366">
        <f t="shared" si="171"/>
        <v>0</v>
      </c>
      <c r="CQ70" s="394">
        <f t="shared" si="172"/>
        <v>0</v>
      </c>
      <c r="CR70" s="366">
        <f t="shared" si="173"/>
        <v>0</v>
      </c>
      <c r="CS70" s="366">
        <f t="shared" si="174"/>
        <v>0</v>
      </c>
      <c r="CT70" s="394">
        <f t="shared" si="175"/>
        <v>1</v>
      </c>
      <c r="CU70" s="366">
        <f t="shared" si="176"/>
        <v>255.8</v>
      </c>
      <c r="CV70" s="366">
        <f t="shared" si="177"/>
        <v>20464000</v>
      </c>
    </row>
    <row r="71" spans="1:100" x14ac:dyDescent="0.3">
      <c r="A71" s="166">
        <v>50</v>
      </c>
      <c r="B71" s="18" t="s">
        <v>22</v>
      </c>
      <c r="C71" s="8" t="s">
        <v>220</v>
      </c>
      <c r="D71" s="8" t="s">
        <v>187</v>
      </c>
      <c r="E71" s="8" t="s">
        <v>102</v>
      </c>
      <c r="F71" s="37" t="s">
        <v>18</v>
      </c>
      <c r="G71" s="8" t="s">
        <v>18</v>
      </c>
      <c r="H71" s="7" t="s">
        <v>345</v>
      </c>
      <c r="I71" s="7">
        <v>2023</v>
      </c>
      <c r="J71" s="22" t="s">
        <v>84</v>
      </c>
      <c r="K71" s="11">
        <v>1010</v>
      </c>
      <c r="L71" s="2" t="s">
        <v>375</v>
      </c>
      <c r="M71" s="2" t="s">
        <v>392</v>
      </c>
      <c r="N71" s="7">
        <v>82.51</v>
      </c>
      <c r="O71" s="32">
        <f t="shared" si="109"/>
        <v>75000</v>
      </c>
      <c r="P71" s="350">
        <v>6188250</v>
      </c>
      <c r="Q71" s="394">
        <f t="shared" si="110"/>
        <v>0</v>
      </c>
      <c r="R71" s="395">
        <f t="shared" si="91"/>
        <v>0</v>
      </c>
      <c r="S71" s="395">
        <f t="shared" si="92"/>
        <v>0</v>
      </c>
      <c r="T71" s="394">
        <f t="shared" si="111"/>
        <v>1</v>
      </c>
      <c r="U71" s="395">
        <f t="shared" si="93"/>
        <v>82.51</v>
      </c>
      <c r="V71" s="395">
        <f t="shared" si="94"/>
        <v>6188250</v>
      </c>
      <c r="W71" s="394">
        <f t="shared" si="112"/>
        <v>0</v>
      </c>
      <c r="X71" s="396">
        <f t="shared" si="95"/>
        <v>0</v>
      </c>
      <c r="Y71" s="396">
        <f t="shared" si="96"/>
        <v>0</v>
      </c>
      <c r="Z71" s="394">
        <f t="shared" si="113"/>
        <v>0</v>
      </c>
      <c r="AA71" s="396">
        <f t="shared" si="97"/>
        <v>0</v>
      </c>
      <c r="AB71" s="396">
        <f t="shared" si="98"/>
        <v>0</v>
      </c>
      <c r="AC71" s="394">
        <f t="shared" si="114"/>
        <v>0</v>
      </c>
      <c r="AD71" s="396">
        <f t="shared" si="99"/>
        <v>0</v>
      </c>
      <c r="AE71" s="396">
        <f t="shared" si="100"/>
        <v>0</v>
      </c>
      <c r="AF71" s="389">
        <f t="shared" si="101"/>
        <v>82.51</v>
      </c>
      <c r="AG71" s="367">
        <f t="shared" si="102"/>
        <v>6188250</v>
      </c>
      <c r="AH71" s="367">
        <f t="shared" si="103"/>
        <v>1</v>
      </c>
      <c r="AI71" s="367">
        <f t="shared" si="104"/>
        <v>0</v>
      </c>
      <c r="AJ71" s="367">
        <f t="shared" si="105"/>
        <v>0</v>
      </c>
      <c r="AK71" s="372">
        <f t="shared" si="106"/>
        <v>0</v>
      </c>
      <c r="AL71" s="394">
        <f t="shared" si="115"/>
        <v>0</v>
      </c>
      <c r="AM71" s="395">
        <f t="shared" si="116"/>
        <v>0</v>
      </c>
      <c r="AN71" s="395">
        <f t="shared" si="117"/>
        <v>0</v>
      </c>
      <c r="AO71" s="394">
        <f t="shared" si="118"/>
        <v>1</v>
      </c>
      <c r="AP71" s="395">
        <f t="shared" si="119"/>
        <v>82.51</v>
      </c>
      <c r="AQ71" s="395">
        <f t="shared" si="120"/>
        <v>6188250</v>
      </c>
      <c r="AR71" s="394">
        <f t="shared" si="121"/>
        <v>0</v>
      </c>
      <c r="AS71" s="366">
        <f t="shared" si="122"/>
        <v>0</v>
      </c>
      <c r="AT71" s="366">
        <f t="shared" si="123"/>
        <v>0</v>
      </c>
      <c r="AU71" s="394">
        <f t="shared" si="124"/>
        <v>0</v>
      </c>
      <c r="AV71" s="395">
        <f t="shared" si="125"/>
        <v>0</v>
      </c>
      <c r="AW71" s="395">
        <f t="shared" si="126"/>
        <v>0</v>
      </c>
      <c r="AX71" s="394">
        <f t="shared" si="127"/>
        <v>1</v>
      </c>
      <c r="AY71" s="366">
        <f t="shared" si="128"/>
        <v>82.51</v>
      </c>
      <c r="AZ71" s="366">
        <f t="shared" si="129"/>
        <v>6188250</v>
      </c>
      <c r="BA71" s="394">
        <f t="shared" si="130"/>
        <v>0</v>
      </c>
      <c r="BB71" s="366">
        <f t="shared" si="131"/>
        <v>0</v>
      </c>
      <c r="BC71" s="366">
        <f t="shared" si="132"/>
        <v>0</v>
      </c>
      <c r="BD71" s="394">
        <f t="shared" si="133"/>
        <v>0</v>
      </c>
      <c r="BE71" s="366">
        <f t="shared" si="134"/>
        <v>0</v>
      </c>
      <c r="BF71" s="366">
        <f t="shared" si="135"/>
        <v>0</v>
      </c>
      <c r="BG71" s="394">
        <f t="shared" si="136"/>
        <v>0</v>
      </c>
      <c r="BH71" s="366">
        <f t="shared" si="137"/>
        <v>0</v>
      </c>
      <c r="BI71" s="366">
        <f t="shared" si="138"/>
        <v>0</v>
      </c>
      <c r="BJ71" s="394">
        <f t="shared" si="139"/>
        <v>0</v>
      </c>
      <c r="BK71" s="366">
        <f t="shared" si="140"/>
        <v>0</v>
      </c>
      <c r="BL71" s="366">
        <f t="shared" si="141"/>
        <v>0</v>
      </c>
      <c r="BM71" s="394">
        <f t="shared" si="142"/>
        <v>1</v>
      </c>
      <c r="BN71" s="366">
        <f t="shared" si="143"/>
        <v>82.51</v>
      </c>
      <c r="BO71" s="366">
        <f t="shared" si="144"/>
        <v>6188250</v>
      </c>
      <c r="BP71" s="394">
        <f t="shared" si="145"/>
        <v>0</v>
      </c>
      <c r="BQ71" s="366">
        <f t="shared" si="146"/>
        <v>0</v>
      </c>
      <c r="BR71" s="366">
        <f t="shared" si="147"/>
        <v>0</v>
      </c>
      <c r="BS71" s="394">
        <f t="shared" si="148"/>
        <v>0</v>
      </c>
      <c r="BT71" s="366">
        <f t="shared" si="149"/>
        <v>0</v>
      </c>
      <c r="BU71" s="366">
        <f t="shared" si="150"/>
        <v>0</v>
      </c>
      <c r="BV71" s="394">
        <f t="shared" si="151"/>
        <v>0</v>
      </c>
      <c r="BW71" s="366">
        <f t="shared" si="152"/>
        <v>0</v>
      </c>
      <c r="BX71" s="366">
        <f t="shared" si="153"/>
        <v>0</v>
      </c>
      <c r="BY71" s="394">
        <f t="shared" si="154"/>
        <v>0</v>
      </c>
      <c r="BZ71" s="366">
        <f t="shared" si="155"/>
        <v>0</v>
      </c>
      <c r="CA71" s="366">
        <f t="shared" si="156"/>
        <v>0</v>
      </c>
      <c r="CB71" s="394">
        <f t="shared" si="157"/>
        <v>0</v>
      </c>
      <c r="CC71" s="366">
        <f t="shared" si="158"/>
        <v>0</v>
      </c>
      <c r="CD71" s="366">
        <f t="shared" si="159"/>
        <v>0</v>
      </c>
      <c r="CE71" s="394">
        <f t="shared" si="160"/>
        <v>0</v>
      </c>
      <c r="CF71" s="366">
        <f t="shared" si="161"/>
        <v>0</v>
      </c>
      <c r="CG71" s="366">
        <f t="shared" si="162"/>
        <v>0</v>
      </c>
      <c r="CH71" s="394">
        <f t="shared" si="163"/>
        <v>0</v>
      </c>
      <c r="CI71" s="366">
        <f t="shared" si="164"/>
        <v>0</v>
      </c>
      <c r="CJ71" s="366">
        <f t="shared" si="165"/>
        <v>0</v>
      </c>
      <c r="CK71" s="394">
        <f t="shared" si="166"/>
        <v>0</v>
      </c>
      <c r="CL71" s="366">
        <f t="shared" si="167"/>
        <v>0</v>
      </c>
      <c r="CM71" s="366">
        <f t="shared" si="168"/>
        <v>0</v>
      </c>
      <c r="CN71" s="394">
        <f t="shared" si="169"/>
        <v>0</v>
      </c>
      <c r="CO71" s="366">
        <f t="shared" si="170"/>
        <v>0</v>
      </c>
      <c r="CP71" s="366">
        <f t="shared" si="171"/>
        <v>0</v>
      </c>
      <c r="CQ71" s="394">
        <f t="shared" si="172"/>
        <v>0</v>
      </c>
      <c r="CR71" s="366">
        <f t="shared" si="173"/>
        <v>0</v>
      </c>
      <c r="CS71" s="366">
        <f t="shared" si="174"/>
        <v>0</v>
      </c>
      <c r="CT71" s="394">
        <f t="shared" si="175"/>
        <v>1</v>
      </c>
      <c r="CU71" s="366">
        <f t="shared" si="176"/>
        <v>82.51</v>
      </c>
      <c r="CV71" s="366">
        <f t="shared" si="177"/>
        <v>6188250</v>
      </c>
    </row>
    <row r="72" spans="1:100" x14ac:dyDescent="0.3">
      <c r="A72" s="166">
        <v>51</v>
      </c>
      <c r="B72" s="18" t="s">
        <v>22</v>
      </c>
      <c r="C72" s="8" t="s">
        <v>220</v>
      </c>
      <c r="D72" s="8" t="s">
        <v>187</v>
      </c>
      <c r="E72" s="8" t="s">
        <v>102</v>
      </c>
      <c r="F72" s="37" t="s">
        <v>18</v>
      </c>
      <c r="G72" s="8" t="s">
        <v>18</v>
      </c>
      <c r="H72" s="7" t="s">
        <v>345</v>
      </c>
      <c r="I72" s="7">
        <v>2023</v>
      </c>
      <c r="J72" s="22" t="s">
        <v>84</v>
      </c>
      <c r="K72" s="11">
        <v>1011</v>
      </c>
      <c r="L72" s="2" t="s">
        <v>375</v>
      </c>
      <c r="M72" s="2" t="s">
        <v>392</v>
      </c>
      <c r="N72" s="7">
        <v>97.77</v>
      </c>
      <c r="O72" s="32">
        <f t="shared" si="109"/>
        <v>75000</v>
      </c>
      <c r="P72" s="350">
        <v>7332750</v>
      </c>
      <c r="Q72" s="394">
        <f t="shared" si="110"/>
        <v>0</v>
      </c>
      <c r="R72" s="395">
        <f t="shared" si="91"/>
        <v>0</v>
      </c>
      <c r="S72" s="395">
        <f t="shared" si="92"/>
        <v>0</v>
      </c>
      <c r="T72" s="394">
        <f t="shared" si="111"/>
        <v>1</v>
      </c>
      <c r="U72" s="395">
        <f t="shared" si="93"/>
        <v>97.77</v>
      </c>
      <c r="V72" s="395">
        <f t="shared" si="94"/>
        <v>7332750</v>
      </c>
      <c r="W72" s="394">
        <f t="shared" si="112"/>
        <v>0</v>
      </c>
      <c r="X72" s="396">
        <f t="shared" si="95"/>
        <v>0</v>
      </c>
      <c r="Y72" s="396">
        <f t="shared" si="96"/>
        <v>0</v>
      </c>
      <c r="Z72" s="394">
        <f t="shared" si="113"/>
        <v>0</v>
      </c>
      <c r="AA72" s="396">
        <f t="shared" si="97"/>
        <v>0</v>
      </c>
      <c r="AB72" s="396">
        <f t="shared" si="98"/>
        <v>0</v>
      </c>
      <c r="AC72" s="394">
        <f t="shared" si="114"/>
        <v>0</v>
      </c>
      <c r="AD72" s="396">
        <f t="shared" si="99"/>
        <v>0</v>
      </c>
      <c r="AE72" s="396">
        <f t="shared" si="100"/>
        <v>0</v>
      </c>
      <c r="AF72" s="389">
        <f t="shared" si="101"/>
        <v>97.77</v>
      </c>
      <c r="AG72" s="367">
        <f t="shared" si="102"/>
        <v>7332750</v>
      </c>
      <c r="AH72" s="367">
        <f t="shared" si="103"/>
        <v>1</v>
      </c>
      <c r="AI72" s="367">
        <f t="shared" si="104"/>
        <v>0</v>
      </c>
      <c r="AJ72" s="367">
        <f t="shared" si="105"/>
        <v>0</v>
      </c>
      <c r="AK72" s="372">
        <f t="shared" si="106"/>
        <v>0</v>
      </c>
      <c r="AL72" s="394">
        <f t="shared" si="115"/>
        <v>0</v>
      </c>
      <c r="AM72" s="395">
        <f t="shared" si="116"/>
        <v>0</v>
      </c>
      <c r="AN72" s="395">
        <f t="shared" si="117"/>
        <v>0</v>
      </c>
      <c r="AO72" s="394">
        <f t="shared" si="118"/>
        <v>1</v>
      </c>
      <c r="AP72" s="395">
        <f t="shared" si="119"/>
        <v>97.77</v>
      </c>
      <c r="AQ72" s="395">
        <f t="shared" si="120"/>
        <v>7332750</v>
      </c>
      <c r="AR72" s="394">
        <f t="shared" si="121"/>
        <v>0</v>
      </c>
      <c r="AS72" s="366">
        <f t="shared" si="122"/>
        <v>0</v>
      </c>
      <c r="AT72" s="366">
        <f t="shared" si="123"/>
        <v>0</v>
      </c>
      <c r="AU72" s="394">
        <f t="shared" si="124"/>
        <v>0</v>
      </c>
      <c r="AV72" s="395">
        <f t="shared" si="125"/>
        <v>0</v>
      </c>
      <c r="AW72" s="395">
        <f t="shared" si="126"/>
        <v>0</v>
      </c>
      <c r="AX72" s="394">
        <f t="shared" si="127"/>
        <v>1</v>
      </c>
      <c r="AY72" s="366">
        <f t="shared" si="128"/>
        <v>97.77</v>
      </c>
      <c r="AZ72" s="366">
        <f t="shared" si="129"/>
        <v>7332750</v>
      </c>
      <c r="BA72" s="394">
        <f t="shared" si="130"/>
        <v>0</v>
      </c>
      <c r="BB72" s="366">
        <f t="shared" si="131"/>
        <v>0</v>
      </c>
      <c r="BC72" s="366">
        <f t="shared" si="132"/>
        <v>0</v>
      </c>
      <c r="BD72" s="394">
        <f t="shared" si="133"/>
        <v>0</v>
      </c>
      <c r="BE72" s="366">
        <f t="shared" si="134"/>
        <v>0</v>
      </c>
      <c r="BF72" s="366">
        <f t="shared" si="135"/>
        <v>0</v>
      </c>
      <c r="BG72" s="394">
        <f t="shared" si="136"/>
        <v>0</v>
      </c>
      <c r="BH72" s="366">
        <f t="shared" si="137"/>
        <v>0</v>
      </c>
      <c r="BI72" s="366">
        <f t="shared" si="138"/>
        <v>0</v>
      </c>
      <c r="BJ72" s="394">
        <f t="shared" si="139"/>
        <v>0</v>
      </c>
      <c r="BK72" s="366">
        <f t="shared" si="140"/>
        <v>0</v>
      </c>
      <c r="BL72" s="366">
        <f t="shared" si="141"/>
        <v>0</v>
      </c>
      <c r="BM72" s="394">
        <f t="shared" si="142"/>
        <v>1</v>
      </c>
      <c r="BN72" s="366">
        <f t="shared" si="143"/>
        <v>97.77</v>
      </c>
      <c r="BO72" s="366">
        <f t="shared" si="144"/>
        <v>7332750</v>
      </c>
      <c r="BP72" s="394">
        <f t="shared" si="145"/>
        <v>0</v>
      </c>
      <c r="BQ72" s="366">
        <f t="shared" si="146"/>
        <v>0</v>
      </c>
      <c r="BR72" s="366">
        <f t="shared" si="147"/>
        <v>0</v>
      </c>
      <c r="BS72" s="394">
        <f t="shared" si="148"/>
        <v>0</v>
      </c>
      <c r="BT72" s="366">
        <f t="shared" si="149"/>
        <v>0</v>
      </c>
      <c r="BU72" s="366">
        <f t="shared" si="150"/>
        <v>0</v>
      </c>
      <c r="BV72" s="394">
        <f t="shared" si="151"/>
        <v>0</v>
      </c>
      <c r="BW72" s="366">
        <f t="shared" si="152"/>
        <v>0</v>
      </c>
      <c r="BX72" s="366">
        <f t="shared" si="153"/>
        <v>0</v>
      </c>
      <c r="BY72" s="394">
        <f t="shared" si="154"/>
        <v>0</v>
      </c>
      <c r="BZ72" s="366">
        <f t="shared" si="155"/>
        <v>0</v>
      </c>
      <c r="CA72" s="366">
        <f t="shared" si="156"/>
        <v>0</v>
      </c>
      <c r="CB72" s="394">
        <f t="shared" si="157"/>
        <v>0</v>
      </c>
      <c r="CC72" s="366">
        <f t="shared" si="158"/>
        <v>0</v>
      </c>
      <c r="CD72" s="366">
        <f t="shared" si="159"/>
        <v>0</v>
      </c>
      <c r="CE72" s="394">
        <f t="shared" si="160"/>
        <v>0</v>
      </c>
      <c r="CF72" s="366">
        <f t="shared" si="161"/>
        <v>0</v>
      </c>
      <c r="CG72" s="366">
        <f t="shared" si="162"/>
        <v>0</v>
      </c>
      <c r="CH72" s="394">
        <f t="shared" si="163"/>
        <v>0</v>
      </c>
      <c r="CI72" s="366">
        <f t="shared" si="164"/>
        <v>0</v>
      </c>
      <c r="CJ72" s="366">
        <f t="shared" si="165"/>
        <v>0</v>
      </c>
      <c r="CK72" s="394">
        <f t="shared" si="166"/>
        <v>0</v>
      </c>
      <c r="CL72" s="366">
        <f t="shared" si="167"/>
        <v>0</v>
      </c>
      <c r="CM72" s="366">
        <f t="shared" si="168"/>
        <v>0</v>
      </c>
      <c r="CN72" s="394">
        <f t="shared" si="169"/>
        <v>0</v>
      </c>
      <c r="CO72" s="366">
        <f t="shared" si="170"/>
        <v>0</v>
      </c>
      <c r="CP72" s="366">
        <f t="shared" si="171"/>
        <v>0</v>
      </c>
      <c r="CQ72" s="394">
        <f t="shared" si="172"/>
        <v>0</v>
      </c>
      <c r="CR72" s="366">
        <f t="shared" si="173"/>
        <v>0</v>
      </c>
      <c r="CS72" s="366">
        <f t="shared" si="174"/>
        <v>0</v>
      </c>
      <c r="CT72" s="394">
        <f t="shared" si="175"/>
        <v>1</v>
      </c>
      <c r="CU72" s="366">
        <f t="shared" si="176"/>
        <v>97.77</v>
      </c>
      <c r="CV72" s="366">
        <f t="shared" si="177"/>
        <v>7332750</v>
      </c>
    </row>
    <row r="73" spans="1:100" x14ac:dyDescent="0.3">
      <c r="A73" s="165">
        <v>52</v>
      </c>
      <c r="B73" s="18" t="s">
        <v>22</v>
      </c>
      <c r="C73" s="8" t="s">
        <v>220</v>
      </c>
      <c r="D73" s="8" t="s">
        <v>187</v>
      </c>
      <c r="E73" s="8" t="s">
        <v>102</v>
      </c>
      <c r="F73" s="37" t="s">
        <v>18</v>
      </c>
      <c r="G73" s="8" t="s">
        <v>18</v>
      </c>
      <c r="H73" s="7" t="s">
        <v>345</v>
      </c>
      <c r="I73" s="7">
        <v>2023</v>
      </c>
      <c r="J73" s="22" t="s">
        <v>84</v>
      </c>
      <c r="K73" s="11">
        <v>1012</v>
      </c>
      <c r="L73" s="2" t="s">
        <v>375</v>
      </c>
      <c r="M73" s="2" t="s">
        <v>392</v>
      </c>
      <c r="N73" s="7">
        <v>54.11</v>
      </c>
      <c r="O73" s="32">
        <f t="shared" si="109"/>
        <v>78000</v>
      </c>
      <c r="P73" s="350">
        <v>4220580</v>
      </c>
      <c r="Q73" s="394">
        <f t="shared" si="110"/>
        <v>0</v>
      </c>
      <c r="R73" s="395">
        <f t="shared" si="91"/>
        <v>0</v>
      </c>
      <c r="S73" s="395">
        <f t="shared" si="92"/>
        <v>0</v>
      </c>
      <c r="T73" s="394">
        <f t="shared" si="111"/>
        <v>1</v>
      </c>
      <c r="U73" s="395">
        <f t="shared" si="93"/>
        <v>54.11</v>
      </c>
      <c r="V73" s="395">
        <f t="shared" si="94"/>
        <v>4220580</v>
      </c>
      <c r="W73" s="394">
        <f t="shared" si="112"/>
        <v>0</v>
      </c>
      <c r="X73" s="396">
        <f t="shared" si="95"/>
        <v>0</v>
      </c>
      <c r="Y73" s="396">
        <f t="shared" si="96"/>
        <v>0</v>
      </c>
      <c r="Z73" s="394">
        <f t="shared" si="113"/>
        <v>0</v>
      </c>
      <c r="AA73" s="396">
        <f t="shared" si="97"/>
        <v>0</v>
      </c>
      <c r="AB73" s="396">
        <f t="shared" si="98"/>
        <v>0</v>
      </c>
      <c r="AC73" s="394">
        <f t="shared" si="114"/>
        <v>0</v>
      </c>
      <c r="AD73" s="396">
        <f t="shared" si="99"/>
        <v>0</v>
      </c>
      <c r="AE73" s="396">
        <f t="shared" si="100"/>
        <v>0</v>
      </c>
      <c r="AF73" s="389">
        <f t="shared" si="101"/>
        <v>54.11</v>
      </c>
      <c r="AG73" s="367">
        <f t="shared" si="102"/>
        <v>4220580</v>
      </c>
      <c r="AH73" s="367">
        <f t="shared" si="103"/>
        <v>1</v>
      </c>
      <c r="AI73" s="367">
        <f t="shared" si="104"/>
        <v>0</v>
      </c>
      <c r="AJ73" s="367">
        <f t="shared" si="105"/>
        <v>0</v>
      </c>
      <c r="AK73" s="372">
        <f t="shared" si="106"/>
        <v>0</v>
      </c>
      <c r="AL73" s="394">
        <f t="shared" si="115"/>
        <v>0</v>
      </c>
      <c r="AM73" s="395">
        <f t="shared" si="116"/>
        <v>0</v>
      </c>
      <c r="AN73" s="395">
        <f t="shared" si="117"/>
        <v>0</v>
      </c>
      <c r="AO73" s="394">
        <f t="shared" si="118"/>
        <v>1</v>
      </c>
      <c r="AP73" s="395">
        <f t="shared" si="119"/>
        <v>54.11</v>
      </c>
      <c r="AQ73" s="395">
        <f t="shared" si="120"/>
        <v>4220580</v>
      </c>
      <c r="AR73" s="394">
        <f t="shared" si="121"/>
        <v>0</v>
      </c>
      <c r="AS73" s="366">
        <f t="shared" si="122"/>
        <v>0</v>
      </c>
      <c r="AT73" s="366">
        <f t="shared" si="123"/>
        <v>0</v>
      </c>
      <c r="AU73" s="394">
        <f t="shared" si="124"/>
        <v>0</v>
      </c>
      <c r="AV73" s="395">
        <f t="shared" si="125"/>
        <v>0</v>
      </c>
      <c r="AW73" s="395">
        <f t="shared" si="126"/>
        <v>0</v>
      </c>
      <c r="AX73" s="394">
        <f t="shared" si="127"/>
        <v>1</v>
      </c>
      <c r="AY73" s="366">
        <f t="shared" si="128"/>
        <v>54.11</v>
      </c>
      <c r="AZ73" s="366">
        <f t="shared" si="129"/>
        <v>4220580</v>
      </c>
      <c r="BA73" s="394">
        <f t="shared" si="130"/>
        <v>0</v>
      </c>
      <c r="BB73" s="366">
        <f t="shared" ref="BB73:BB136" si="178">IF(F73="соцгород",N73,0)</f>
        <v>0</v>
      </c>
      <c r="BC73" s="366">
        <f t="shared" ref="BC73:BC136" si="179">IF(F73="соцгород",P73,0)</f>
        <v>0</v>
      </c>
      <c r="BD73" s="394">
        <f t="shared" si="133"/>
        <v>0</v>
      </c>
      <c r="BE73" s="366">
        <f t="shared" ref="BE73:BE136" si="180">IF(F73="ст аэропорт",N73,0)</f>
        <v>0</v>
      </c>
      <c r="BF73" s="366">
        <f t="shared" ref="BF73:BF136" si="181">IF(F73="ст аэропорт",P73,0)</f>
        <v>0</v>
      </c>
      <c r="BG73" s="394">
        <f t="shared" si="136"/>
        <v>0</v>
      </c>
      <c r="BH73" s="366">
        <f t="shared" ref="BH73:BH136" si="182">IF(F73="холмы",N73,0)</f>
        <v>0</v>
      </c>
      <c r="BI73" s="366">
        <f t="shared" ref="BI73:BI136" si="183">IF(F73="холмы",P73,0)</f>
        <v>0</v>
      </c>
      <c r="BJ73" s="394">
        <f t="shared" si="139"/>
        <v>0</v>
      </c>
      <c r="BK73" s="366">
        <f t="shared" ref="BK73:BK136" si="184">IF(F73="металлург",N73,0)</f>
        <v>0</v>
      </c>
      <c r="BL73" s="366">
        <f t="shared" ref="BL73:BL136" si="185">IF(F73="металлург",P73,0)</f>
        <v>0</v>
      </c>
      <c r="BM73" s="394">
        <f t="shared" si="142"/>
        <v>1</v>
      </c>
      <c r="BN73" s="366">
        <f t="shared" ref="BN73:BN136" si="186">IF(F73="центр",N73,0)</f>
        <v>54.11</v>
      </c>
      <c r="BO73" s="366">
        <f t="shared" ref="BO73:BO136" si="187">IF(F73="центр",P73,0)</f>
        <v>4220580</v>
      </c>
      <c r="BP73" s="394">
        <f t="shared" si="145"/>
        <v>0</v>
      </c>
      <c r="BQ73" s="366">
        <f t="shared" ref="BQ73:BQ136" si="188">IF(F73="пеньки",N73,0)</f>
        <v>0</v>
      </c>
      <c r="BR73" s="366">
        <f t="shared" ref="BR73:BR136" si="189">IF(F73="пеньки",P73,0)</f>
        <v>0</v>
      </c>
      <c r="BS73" s="394">
        <f t="shared" si="148"/>
        <v>0</v>
      </c>
      <c r="BT73" s="366">
        <f t="shared" ref="BT73:BT136" si="190">IF(F73="вост поселок",N73,0)</f>
        <v>0</v>
      </c>
      <c r="BU73" s="366">
        <f t="shared" ref="BU73:BU136" si="191">IF(F73="вост поселок",P73,0)</f>
        <v>0</v>
      </c>
      <c r="BV73" s="394">
        <f t="shared" si="151"/>
        <v>0</v>
      </c>
      <c r="BW73" s="366">
        <f t="shared" ref="BW73:BW136" si="192">IF(F73="культбаза",N73,0)</f>
        <v>0</v>
      </c>
      <c r="BX73" s="366">
        <f t="shared" ref="BX73:BX136" si="193">IF(F73="культбаза",P73,0)</f>
        <v>0</v>
      </c>
      <c r="BY73" s="394">
        <f t="shared" si="154"/>
        <v>0</v>
      </c>
      <c r="BZ73" s="366">
        <f t="shared" ref="BZ73:BZ136" si="194">IF(F73="и закирова",N73,0)</f>
        <v>0</v>
      </c>
      <c r="CA73" s="366">
        <f t="shared" ref="CA73:CA136" si="195">IF(F73="и закирова",P73,0)</f>
        <v>0</v>
      </c>
      <c r="CB73" s="394">
        <f t="shared" si="157"/>
        <v>0</v>
      </c>
      <c r="CC73" s="366">
        <f t="shared" ref="CC73:CC136" si="196">IF(F73="строитель",N73,0)</f>
        <v>0</v>
      </c>
      <c r="CD73" s="366">
        <f t="shared" ref="CD73:CD136" si="197">IF(F73="строитель",P73,0)</f>
        <v>0</v>
      </c>
      <c r="CE73" s="394">
        <f t="shared" si="160"/>
        <v>0</v>
      </c>
      <c r="CF73" s="366">
        <f t="shared" si="161"/>
        <v>0</v>
      </c>
      <c r="CG73" s="366">
        <f t="shared" si="162"/>
        <v>0</v>
      </c>
      <c r="CH73" s="394">
        <f t="shared" si="163"/>
        <v>0</v>
      </c>
      <c r="CI73" s="366">
        <f t="shared" si="164"/>
        <v>0</v>
      </c>
      <c r="CJ73" s="366">
        <f t="shared" si="165"/>
        <v>0</v>
      </c>
      <c r="CK73" s="394">
        <f t="shared" si="166"/>
        <v>0</v>
      </c>
      <c r="CL73" s="366">
        <f t="shared" si="167"/>
        <v>0</v>
      </c>
      <c r="CM73" s="366">
        <f t="shared" si="168"/>
        <v>0</v>
      </c>
      <c r="CN73" s="394">
        <f t="shared" si="169"/>
        <v>0</v>
      </c>
      <c r="CO73" s="366">
        <f t="shared" si="170"/>
        <v>0</v>
      </c>
      <c r="CP73" s="366">
        <f t="shared" si="171"/>
        <v>0</v>
      </c>
      <c r="CQ73" s="394">
        <f t="shared" si="172"/>
        <v>0</v>
      </c>
      <c r="CR73" s="366">
        <f t="shared" si="173"/>
        <v>0</v>
      </c>
      <c r="CS73" s="366">
        <f t="shared" si="174"/>
        <v>0</v>
      </c>
      <c r="CT73" s="394">
        <f t="shared" si="175"/>
        <v>1</v>
      </c>
      <c r="CU73" s="366">
        <f t="shared" si="176"/>
        <v>54.11</v>
      </c>
      <c r="CV73" s="366">
        <f t="shared" si="177"/>
        <v>4220580</v>
      </c>
    </row>
    <row r="74" spans="1:100" x14ac:dyDescent="0.3">
      <c r="A74" s="166">
        <v>53</v>
      </c>
      <c r="B74" s="18" t="s">
        <v>22</v>
      </c>
      <c r="C74" s="8" t="s">
        <v>220</v>
      </c>
      <c r="D74" s="8" t="s">
        <v>187</v>
      </c>
      <c r="E74" s="8" t="s">
        <v>102</v>
      </c>
      <c r="F74" s="37" t="s">
        <v>18</v>
      </c>
      <c r="G74" s="8" t="s">
        <v>18</v>
      </c>
      <c r="H74" s="7" t="s">
        <v>345</v>
      </c>
      <c r="I74" s="7">
        <v>2023</v>
      </c>
      <c r="J74" s="22" t="s">
        <v>84</v>
      </c>
      <c r="K74" s="11">
        <v>1013</v>
      </c>
      <c r="L74" s="2" t="s">
        <v>375</v>
      </c>
      <c r="M74" s="2" t="s">
        <v>392</v>
      </c>
      <c r="N74" s="7">
        <v>45.93</v>
      </c>
      <c r="O74" s="32">
        <f t="shared" si="109"/>
        <v>78000</v>
      </c>
      <c r="P74" s="350">
        <v>3582540</v>
      </c>
      <c r="Q74" s="394">
        <f t="shared" si="110"/>
        <v>0</v>
      </c>
      <c r="R74" s="395">
        <f t="shared" si="91"/>
        <v>0</v>
      </c>
      <c r="S74" s="395">
        <f t="shared" si="92"/>
        <v>0</v>
      </c>
      <c r="T74" s="394">
        <f t="shared" si="111"/>
        <v>1</v>
      </c>
      <c r="U74" s="395">
        <f t="shared" si="93"/>
        <v>45.93</v>
      </c>
      <c r="V74" s="395">
        <f t="shared" si="94"/>
        <v>3582540</v>
      </c>
      <c r="W74" s="394">
        <f t="shared" si="112"/>
        <v>0</v>
      </c>
      <c r="X74" s="396">
        <f t="shared" si="95"/>
        <v>0</v>
      </c>
      <c r="Y74" s="396">
        <f t="shared" si="96"/>
        <v>0</v>
      </c>
      <c r="Z74" s="394">
        <f t="shared" si="113"/>
        <v>0</v>
      </c>
      <c r="AA74" s="396">
        <f t="shared" si="97"/>
        <v>0</v>
      </c>
      <c r="AB74" s="396">
        <f t="shared" si="98"/>
        <v>0</v>
      </c>
      <c r="AC74" s="394">
        <f t="shared" si="114"/>
        <v>0</v>
      </c>
      <c r="AD74" s="396">
        <f t="shared" si="99"/>
        <v>0</v>
      </c>
      <c r="AE74" s="396">
        <f t="shared" si="100"/>
        <v>0</v>
      </c>
      <c r="AF74" s="389">
        <f t="shared" si="101"/>
        <v>45.93</v>
      </c>
      <c r="AG74" s="367">
        <f t="shared" si="102"/>
        <v>3582540</v>
      </c>
      <c r="AH74" s="367">
        <f t="shared" si="103"/>
        <v>1</v>
      </c>
      <c r="AI74" s="367">
        <f t="shared" si="104"/>
        <v>0</v>
      </c>
      <c r="AJ74" s="367">
        <f t="shared" si="105"/>
        <v>0</v>
      </c>
      <c r="AK74" s="372">
        <f t="shared" si="106"/>
        <v>0</v>
      </c>
      <c r="AL74" s="394">
        <f t="shared" si="115"/>
        <v>0</v>
      </c>
      <c r="AM74" s="395">
        <f t="shared" si="116"/>
        <v>0</v>
      </c>
      <c r="AN74" s="395">
        <f t="shared" si="117"/>
        <v>0</v>
      </c>
      <c r="AO74" s="394">
        <f t="shared" si="118"/>
        <v>1</v>
      </c>
      <c r="AP74" s="395">
        <f t="shared" si="119"/>
        <v>45.93</v>
      </c>
      <c r="AQ74" s="395">
        <f t="shared" si="120"/>
        <v>3582540</v>
      </c>
      <c r="AR74" s="394">
        <f t="shared" si="121"/>
        <v>0</v>
      </c>
      <c r="AS74" s="366">
        <f t="shared" si="122"/>
        <v>0</v>
      </c>
      <c r="AT74" s="366">
        <f t="shared" si="123"/>
        <v>0</v>
      </c>
      <c r="AU74" s="394">
        <f t="shared" si="124"/>
        <v>0</v>
      </c>
      <c r="AV74" s="395">
        <f t="shared" si="125"/>
        <v>0</v>
      </c>
      <c r="AW74" s="395">
        <f t="shared" si="126"/>
        <v>0</v>
      </c>
      <c r="AX74" s="394">
        <f t="shared" si="127"/>
        <v>1</v>
      </c>
      <c r="AY74" s="366">
        <f t="shared" si="128"/>
        <v>45.93</v>
      </c>
      <c r="AZ74" s="366">
        <f t="shared" si="129"/>
        <v>3582540</v>
      </c>
      <c r="BA74" s="394">
        <f t="shared" si="130"/>
        <v>0</v>
      </c>
      <c r="BB74" s="366">
        <f t="shared" si="178"/>
        <v>0</v>
      </c>
      <c r="BC74" s="366">
        <f t="shared" si="179"/>
        <v>0</v>
      </c>
      <c r="BD74" s="394">
        <f t="shared" si="133"/>
        <v>0</v>
      </c>
      <c r="BE74" s="366">
        <f t="shared" si="180"/>
        <v>0</v>
      </c>
      <c r="BF74" s="366">
        <f t="shared" si="181"/>
        <v>0</v>
      </c>
      <c r="BG74" s="394">
        <f t="shared" si="136"/>
        <v>0</v>
      </c>
      <c r="BH74" s="366">
        <f t="shared" si="182"/>
        <v>0</v>
      </c>
      <c r="BI74" s="366">
        <f t="shared" si="183"/>
        <v>0</v>
      </c>
      <c r="BJ74" s="394">
        <f t="shared" si="139"/>
        <v>0</v>
      </c>
      <c r="BK74" s="366">
        <f t="shared" si="184"/>
        <v>0</v>
      </c>
      <c r="BL74" s="366">
        <f t="shared" si="185"/>
        <v>0</v>
      </c>
      <c r="BM74" s="394">
        <f t="shared" si="142"/>
        <v>1</v>
      </c>
      <c r="BN74" s="366">
        <f t="shared" si="186"/>
        <v>45.93</v>
      </c>
      <c r="BO74" s="366">
        <f t="shared" si="187"/>
        <v>3582540</v>
      </c>
      <c r="BP74" s="394">
        <f t="shared" si="145"/>
        <v>0</v>
      </c>
      <c r="BQ74" s="366">
        <f t="shared" si="188"/>
        <v>0</v>
      </c>
      <c r="BR74" s="366">
        <f t="shared" si="189"/>
        <v>0</v>
      </c>
      <c r="BS74" s="394">
        <f t="shared" si="148"/>
        <v>0</v>
      </c>
      <c r="BT74" s="366">
        <f t="shared" si="190"/>
        <v>0</v>
      </c>
      <c r="BU74" s="366">
        <f t="shared" si="191"/>
        <v>0</v>
      </c>
      <c r="BV74" s="394">
        <f t="shared" si="151"/>
        <v>0</v>
      </c>
      <c r="BW74" s="366">
        <f t="shared" si="192"/>
        <v>0</v>
      </c>
      <c r="BX74" s="366">
        <f t="shared" si="193"/>
        <v>0</v>
      </c>
      <c r="BY74" s="394">
        <f t="shared" si="154"/>
        <v>0</v>
      </c>
      <c r="BZ74" s="366">
        <f t="shared" si="194"/>
        <v>0</v>
      </c>
      <c r="CA74" s="366">
        <f t="shared" si="195"/>
        <v>0</v>
      </c>
      <c r="CB74" s="394">
        <f t="shared" si="157"/>
        <v>0</v>
      </c>
      <c r="CC74" s="366">
        <f t="shared" si="196"/>
        <v>0</v>
      </c>
      <c r="CD74" s="366">
        <f t="shared" si="197"/>
        <v>0</v>
      </c>
      <c r="CE74" s="394">
        <f t="shared" si="160"/>
        <v>0</v>
      </c>
      <c r="CF74" s="366">
        <f t="shared" si="161"/>
        <v>0</v>
      </c>
      <c r="CG74" s="366">
        <f t="shared" si="162"/>
        <v>0</v>
      </c>
      <c r="CH74" s="394">
        <f t="shared" si="163"/>
        <v>0</v>
      </c>
      <c r="CI74" s="366">
        <f t="shared" si="164"/>
        <v>0</v>
      </c>
      <c r="CJ74" s="366">
        <f t="shared" si="165"/>
        <v>0</v>
      </c>
      <c r="CK74" s="394">
        <f t="shared" si="166"/>
        <v>0</v>
      </c>
      <c r="CL74" s="366">
        <f t="shared" si="167"/>
        <v>0</v>
      </c>
      <c r="CM74" s="366">
        <f t="shared" si="168"/>
        <v>0</v>
      </c>
      <c r="CN74" s="394">
        <f t="shared" si="169"/>
        <v>0</v>
      </c>
      <c r="CO74" s="366">
        <f t="shared" si="170"/>
        <v>0</v>
      </c>
      <c r="CP74" s="366">
        <f t="shared" si="171"/>
        <v>0</v>
      </c>
      <c r="CQ74" s="394">
        <f t="shared" si="172"/>
        <v>0</v>
      </c>
      <c r="CR74" s="366">
        <f t="shared" si="173"/>
        <v>0</v>
      </c>
      <c r="CS74" s="366">
        <f t="shared" si="174"/>
        <v>0</v>
      </c>
      <c r="CT74" s="394">
        <f t="shared" si="175"/>
        <v>1</v>
      </c>
      <c r="CU74" s="366">
        <f t="shared" si="176"/>
        <v>45.93</v>
      </c>
      <c r="CV74" s="366">
        <f t="shared" si="177"/>
        <v>3582540</v>
      </c>
    </row>
    <row r="75" spans="1:100" x14ac:dyDescent="0.3">
      <c r="A75" s="166">
        <v>54</v>
      </c>
      <c r="B75" s="18" t="s">
        <v>22</v>
      </c>
      <c r="C75" s="8" t="s">
        <v>220</v>
      </c>
      <c r="D75" s="8" t="s">
        <v>187</v>
      </c>
      <c r="E75" s="8" t="s">
        <v>102</v>
      </c>
      <c r="F75" s="37" t="s">
        <v>18</v>
      </c>
      <c r="G75" s="8" t="s">
        <v>18</v>
      </c>
      <c r="H75" s="7" t="s">
        <v>345</v>
      </c>
      <c r="I75" s="7">
        <v>2023</v>
      </c>
      <c r="J75" s="22" t="s">
        <v>84</v>
      </c>
      <c r="K75" s="11">
        <v>1014</v>
      </c>
      <c r="L75" s="2" t="s">
        <v>375</v>
      </c>
      <c r="M75" s="2" t="s">
        <v>392</v>
      </c>
      <c r="N75" s="7">
        <v>82.31</v>
      </c>
      <c r="O75" s="32">
        <f t="shared" si="109"/>
        <v>75000</v>
      </c>
      <c r="P75" s="350">
        <v>6173250</v>
      </c>
      <c r="Q75" s="394">
        <f t="shared" si="110"/>
        <v>0</v>
      </c>
      <c r="R75" s="395">
        <f t="shared" si="91"/>
        <v>0</v>
      </c>
      <c r="S75" s="395">
        <f t="shared" si="92"/>
        <v>0</v>
      </c>
      <c r="T75" s="394">
        <f t="shared" si="111"/>
        <v>1</v>
      </c>
      <c r="U75" s="395">
        <f t="shared" si="93"/>
        <v>82.31</v>
      </c>
      <c r="V75" s="395">
        <f t="shared" si="94"/>
        <v>6173250</v>
      </c>
      <c r="W75" s="394">
        <f t="shared" si="112"/>
        <v>0</v>
      </c>
      <c r="X75" s="396">
        <f t="shared" si="95"/>
        <v>0</v>
      </c>
      <c r="Y75" s="396">
        <f t="shared" si="96"/>
        <v>0</v>
      </c>
      <c r="Z75" s="394">
        <f t="shared" si="113"/>
        <v>0</v>
      </c>
      <c r="AA75" s="396">
        <f t="shared" si="97"/>
        <v>0</v>
      </c>
      <c r="AB75" s="396">
        <f t="shared" si="98"/>
        <v>0</v>
      </c>
      <c r="AC75" s="394">
        <f t="shared" si="114"/>
        <v>0</v>
      </c>
      <c r="AD75" s="396">
        <f t="shared" si="99"/>
        <v>0</v>
      </c>
      <c r="AE75" s="396">
        <f t="shared" si="100"/>
        <v>0</v>
      </c>
      <c r="AF75" s="389">
        <f t="shared" si="101"/>
        <v>82.31</v>
      </c>
      <c r="AG75" s="367">
        <f t="shared" si="102"/>
        <v>6173250</v>
      </c>
      <c r="AH75" s="367">
        <f t="shared" si="103"/>
        <v>1</v>
      </c>
      <c r="AI75" s="367">
        <f t="shared" si="104"/>
        <v>0</v>
      </c>
      <c r="AJ75" s="367">
        <f t="shared" si="105"/>
        <v>0</v>
      </c>
      <c r="AK75" s="372">
        <f t="shared" si="106"/>
        <v>0</v>
      </c>
      <c r="AL75" s="394">
        <f t="shared" si="115"/>
        <v>0</v>
      </c>
      <c r="AM75" s="395">
        <f t="shared" si="116"/>
        <v>0</v>
      </c>
      <c r="AN75" s="395">
        <f t="shared" si="117"/>
        <v>0</v>
      </c>
      <c r="AO75" s="394">
        <f t="shared" si="118"/>
        <v>1</v>
      </c>
      <c r="AP75" s="395">
        <f t="shared" si="119"/>
        <v>82.31</v>
      </c>
      <c r="AQ75" s="395">
        <f t="shared" si="120"/>
        <v>6173250</v>
      </c>
      <c r="AR75" s="394">
        <f t="shared" si="121"/>
        <v>0</v>
      </c>
      <c r="AS75" s="366">
        <f t="shared" si="122"/>
        <v>0</v>
      </c>
      <c r="AT75" s="366">
        <f t="shared" si="123"/>
        <v>0</v>
      </c>
      <c r="AU75" s="394">
        <f t="shared" si="124"/>
        <v>0</v>
      </c>
      <c r="AV75" s="395">
        <f t="shared" si="125"/>
        <v>0</v>
      </c>
      <c r="AW75" s="395">
        <f t="shared" si="126"/>
        <v>0</v>
      </c>
      <c r="AX75" s="394">
        <f t="shared" si="127"/>
        <v>1</v>
      </c>
      <c r="AY75" s="366">
        <f t="shared" si="128"/>
        <v>82.31</v>
      </c>
      <c r="AZ75" s="366">
        <f t="shared" si="129"/>
        <v>6173250</v>
      </c>
      <c r="BA75" s="394">
        <f t="shared" si="130"/>
        <v>0</v>
      </c>
      <c r="BB75" s="366">
        <f t="shared" si="178"/>
        <v>0</v>
      </c>
      <c r="BC75" s="366">
        <f t="shared" si="179"/>
        <v>0</v>
      </c>
      <c r="BD75" s="394">
        <f t="shared" si="133"/>
        <v>0</v>
      </c>
      <c r="BE75" s="366">
        <f t="shared" si="180"/>
        <v>0</v>
      </c>
      <c r="BF75" s="366">
        <f t="shared" si="181"/>
        <v>0</v>
      </c>
      <c r="BG75" s="394">
        <f t="shared" si="136"/>
        <v>0</v>
      </c>
      <c r="BH75" s="366">
        <f t="shared" si="182"/>
        <v>0</v>
      </c>
      <c r="BI75" s="366">
        <f t="shared" si="183"/>
        <v>0</v>
      </c>
      <c r="BJ75" s="394">
        <f t="shared" si="139"/>
        <v>0</v>
      </c>
      <c r="BK75" s="366">
        <f t="shared" si="184"/>
        <v>0</v>
      </c>
      <c r="BL75" s="366">
        <f t="shared" si="185"/>
        <v>0</v>
      </c>
      <c r="BM75" s="394">
        <f t="shared" si="142"/>
        <v>1</v>
      </c>
      <c r="BN75" s="366">
        <f t="shared" si="186"/>
        <v>82.31</v>
      </c>
      <c r="BO75" s="366">
        <f t="shared" si="187"/>
        <v>6173250</v>
      </c>
      <c r="BP75" s="394">
        <f t="shared" si="145"/>
        <v>0</v>
      </c>
      <c r="BQ75" s="366">
        <f t="shared" si="188"/>
        <v>0</v>
      </c>
      <c r="BR75" s="366">
        <f t="shared" si="189"/>
        <v>0</v>
      </c>
      <c r="BS75" s="394">
        <f t="shared" si="148"/>
        <v>0</v>
      </c>
      <c r="BT75" s="366">
        <f t="shared" si="190"/>
        <v>0</v>
      </c>
      <c r="BU75" s="366">
        <f t="shared" si="191"/>
        <v>0</v>
      </c>
      <c r="BV75" s="394">
        <f t="shared" si="151"/>
        <v>0</v>
      </c>
      <c r="BW75" s="366">
        <f t="shared" si="192"/>
        <v>0</v>
      </c>
      <c r="BX75" s="366">
        <f t="shared" si="193"/>
        <v>0</v>
      </c>
      <c r="BY75" s="394">
        <f t="shared" si="154"/>
        <v>0</v>
      </c>
      <c r="BZ75" s="366">
        <f t="shared" si="194"/>
        <v>0</v>
      </c>
      <c r="CA75" s="366">
        <f t="shared" si="195"/>
        <v>0</v>
      </c>
      <c r="CB75" s="394">
        <f t="shared" si="157"/>
        <v>0</v>
      </c>
      <c r="CC75" s="366">
        <f t="shared" si="196"/>
        <v>0</v>
      </c>
      <c r="CD75" s="366">
        <f t="shared" si="197"/>
        <v>0</v>
      </c>
      <c r="CE75" s="394">
        <f t="shared" si="160"/>
        <v>0</v>
      </c>
      <c r="CF75" s="366">
        <f t="shared" si="161"/>
        <v>0</v>
      </c>
      <c r="CG75" s="366">
        <f t="shared" si="162"/>
        <v>0</v>
      </c>
      <c r="CH75" s="394">
        <f t="shared" si="163"/>
        <v>0</v>
      </c>
      <c r="CI75" s="366">
        <f t="shared" si="164"/>
        <v>0</v>
      </c>
      <c r="CJ75" s="366">
        <f t="shared" si="165"/>
        <v>0</v>
      </c>
      <c r="CK75" s="394">
        <f t="shared" si="166"/>
        <v>0</v>
      </c>
      <c r="CL75" s="366">
        <f t="shared" si="167"/>
        <v>0</v>
      </c>
      <c r="CM75" s="366">
        <f t="shared" si="168"/>
        <v>0</v>
      </c>
      <c r="CN75" s="394">
        <f t="shared" si="169"/>
        <v>0</v>
      </c>
      <c r="CO75" s="366">
        <f t="shared" si="170"/>
        <v>0</v>
      </c>
      <c r="CP75" s="366">
        <f t="shared" si="171"/>
        <v>0</v>
      </c>
      <c r="CQ75" s="394">
        <f t="shared" si="172"/>
        <v>0</v>
      </c>
      <c r="CR75" s="366">
        <f t="shared" si="173"/>
        <v>0</v>
      </c>
      <c r="CS75" s="366">
        <f t="shared" si="174"/>
        <v>0</v>
      </c>
      <c r="CT75" s="394">
        <f t="shared" si="175"/>
        <v>1</v>
      </c>
      <c r="CU75" s="366">
        <f t="shared" si="176"/>
        <v>82.31</v>
      </c>
      <c r="CV75" s="366">
        <f t="shared" si="177"/>
        <v>6173250</v>
      </c>
    </row>
    <row r="76" spans="1:100" x14ac:dyDescent="0.3">
      <c r="A76" s="165">
        <v>55</v>
      </c>
      <c r="B76" s="18" t="s">
        <v>22</v>
      </c>
      <c r="C76" s="8" t="s">
        <v>220</v>
      </c>
      <c r="D76" s="8" t="s">
        <v>187</v>
      </c>
      <c r="E76" s="8" t="s">
        <v>102</v>
      </c>
      <c r="F76" s="37" t="s">
        <v>18</v>
      </c>
      <c r="G76" s="8" t="s">
        <v>18</v>
      </c>
      <c r="H76" s="7" t="s">
        <v>345</v>
      </c>
      <c r="I76" s="7">
        <v>2023</v>
      </c>
      <c r="J76" s="22" t="s">
        <v>84</v>
      </c>
      <c r="K76" s="11">
        <v>1015</v>
      </c>
      <c r="L76" s="2" t="s">
        <v>375</v>
      </c>
      <c r="M76" s="31" t="s">
        <v>17</v>
      </c>
      <c r="N76" s="7">
        <v>82.51</v>
      </c>
      <c r="O76" s="32">
        <f t="shared" si="109"/>
        <v>85000</v>
      </c>
      <c r="P76" s="350">
        <v>7013350</v>
      </c>
      <c r="Q76" s="394">
        <f t="shared" si="110"/>
        <v>0</v>
      </c>
      <c r="R76" s="395">
        <f t="shared" ref="R76:R139" si="198">IF(E76="устиновский",N76,0)</f>
        <v>0</v>
      </c>
      <c r="S76" s="395">
        <f t="shared" ref="S76:S139" si="199">IF(E76="устиновский",P76,0)</f>
        <v>0</v>
      </c>
      <c r="T76" s="394">
        <f t="shared" si="111"/>
        <v>1</v>
      </c>
      <c r="U76" s="395">
        <f t="shared" ref="U76:U139" si="200">IF(E76="октябрьский",N76,0)</f>
        <v>82.51</v>
      </c>
      <c r="V76" s="395">
        <f t="shared" ref="V76:V139" si="201">IF(E76="октябрьский",P76,0)</f>
        <v>7013350</v>
      </c>
      <c r="W76" s="394">
        <f t="shared" si="112"/>
        <v>0</v>
      </c>
      <c r="X76" s="396">
        <f t="shared" ref="X76:X139" si="202">IF(E76="индустриальный",N76,0)</f>
        <v>0</v>
      </c>
      <c r="Y76" s="396">
        <f t="shared" ref="Y76:Y139" si="203">IF(E76="индустриальный",P76,0)</f>
        <v>0</v>
      </c>
      <c r="Z76" s="394">
        <f t="shared" si="113"/>
        <v>0</v>
      </c>
      <c r="AA76" s="396">
        <f t="shared" ref="AA76:AA139" si="204">IF(E76="первомайский",N76,0)</f>
        <v>0</v>
      </c>
      <c r="AB76" s="396">
        <f t="shared" ref="AB76:AB139" si="205">IF(E76="первомайский",P76,0)</f>
        <v>0</v>
      </c>
      <c r="AC76" s="394">
        <f t="shared" si="114"/>
        <v>0</v>
      </c>
      <c r="AD76" s="396">
        <f t="shared" ref="AD76:AD139" si="206">IF(E76="ленинский",N76,0)</f>
        <v>0</v>
      </c>
      <c r="AE76" s="396">
        <f t="shared" ref="AE76:AE139" si="207">IF(E76="ленинский",P76,0)</f>
        <v>0</v>
      </c>
      <c r="AF76" s="389">
        <f t="shared" si="101"/>
        <v>82.51</v>
      </c>
      <c r="AG76" s="367">
        <f t="shared" si="102"/>
        <v>7013350</v>
      </c>
      <c r="AH76" s="367">
        <f t="shared" si="103"/>
        <v>1</v>
      </c>
      <c r="AI76" s="367">
        <f t="shared" si="104"/>
        <v>0</v>
      </c>
      <c r="AJ76" s="367">
        <f t="shared" si="105"/>
        <v>0</v>
      </c>
      <c r="AK76" s="372">
        <f t="shared" si="106"/>
        <v>0</v>
      </c>
      <c r="AL76" s="394">
        <f t="shared" si="115"/>
        <v>0</v>
      </c>
      <c r="AM76" s="395">
        <f t="shared" si="116"/>
        <v>0</v>
      </c>
      <c r="AN76" s="395">
        <f t="shared" si="117"/>
        <v>0</v>
      </c>
      <c r="AO76" s="394">
        <f t="shared" si="118"/>
        <v>1</v>
      </c>
      <c r="AP76" s="395">
        <f t="shared" si="119"/>
        <v>82.51</v>
      </c>
      <c r="AQ76" s="395">
        <f t="shared" si="120"/>
        <v>7013350</v>
      </c>
      <c r="AR76" s="394">
        <f t="shared" si="121"/>
        <v>0</v>
      </c>
      <c r="AS76" s="366">
        <f t="shared" si="122"/>
        <v>0</v>
      </c>
      <c r="AT76" s="366">
        <f t="shared" si="123"/>
        <v>0</v>
      </c>
      <c r="AU76" s="394">
        <f t="shared" si="124"/>
        <v>1</v>
      </c>
      <c r="AV76" s="395">
        <f t="shared" si="125"/>
        <v>82.51</v>
      </c>
      <c r="AW76" s="395">
        <f t="shared" si="126"/>
        <v>7013350</v>
      </c>
      <c r="AX76" s="394">
        <f t="shared" si="127"/>
        <v>0</v>
      </c>
      <c r="AY76" s="366">
        <f t="shared" si="128"/>
        <v>0</v>
      </c>
      <c r="AZ76" s="366">
        <f t="shared" si="129"/>
        <v>0</v>
      </c>
      <c r="BA76" s="394">
        <f t="shared" si="130"/>
        <v>0</v>
      </c>
      <c r="BB76" s="366">
        <f t="shared" si="178"/>
        <v>0</v>
      </c>
      <c r="BC76" s="366">
        <f t="shared" si="179"/>
        <v>0</v>
      </c>
      <c r="BD76" s="394">
        <f t="shared" si="133"/>
        <v>0</v>
      </c>
      <c r="BE76" s="366">
        <f t="shared" si="180"/>
        <v>0</v>
      </c>
      <c r="BF76" s="366">
        <f t="shared" si="181"/>
        <v>0</v>
      </c>
      <c r="BG76" s="394">
        <f t="shared" si="136"/>
        <v>0</v>
      </c>
      <c r="BH76" s="366">
        <f t="shared" si="182"/>
        <v>0</v>
      </c>
      <c r="BI76" s="366">
        <f t="shared" si="183"/>
        <v>0</v>
      </c>
      <c r="BJ76" s="394">
        <f t="shared" si="139"/>
        <v>0</v>
      </c>
      <c r="BK76" s="366">
        <f t="shared" si="184"/>
        <v>0</v>
      </c>
      <c r="BL76" s="366">
        <f t="shared" si="185"/>
        <v>0</v>
      </c>
      <c r="BM76" s="394">
        <f t="shared" si="142"/>
        <v>1</v>
      </c>
      <c r="BN76" s="366">
        <f t="shared" si="186"/>
        <v>82.51</v>
      </c>
      <c r="BO76" s="366">
        <f t="shared" si="187"/>
        <v>7013350</v>
      </c>
      <c r="BP76" s="394">
        <f t="shared" si="145"/>
        <v>0</v>
      </c>
      <c r="BQ76" s="366">
        <f t="shared" si="188"/>
        <v>0</v>
      </c>
      <c r="BR76" s="366">
        <f t="shared" si="189"/>
        <v>0</v>
      </c>
      <c r="BS76" s="394">
        <f t="shared" si="148"/>
        <v>0</v>
      </c>
      <c r="BT76" s="366">
        <f t="shared" si="190"/>
        <v>0</v>
      </c>
      <c r="BU76" s="366">
        <f t="shared" si="191"/>
        <v>0</v>
      </c>
      <c r="BV76" s="394">
        <f t="shared" si="151"/>
        <v>0</v>
      </c>
      <c r="BW76" s="366">
        <f t="shared" si="192"/>
        <v>0</v>
      </c>
      <c r="BX76" s="366">
        <f t="shared" si="193"/>
        <v>0</v>
      </c>
      <c r="BY76" s="394">
        <f t="shared" si="154"/>
        <v>0</v>
      </c>
      <c r="BZ76" s="366">
        <f t="shared" si="194"/>
        <v>0</v>
      </c>
      <c r="CA76" s="366">
        <f t="shared" si="195"/>
        <v>0</v>
      </c>
      <c r="CB76" s="394">
        <f t="shared" si="157"/>
        <v>0</v>
      </c>
      <c r="CC76" s="366">
        <f t="shared" si="196"/>
        <v>0</v>
      </c>
      <c r="CD76" s="366">
        <f t="shared" si="197"/>
        <v>0</v>
      </c>
      <c r="CE76" s="394">
        <f t="shared" si="160"/>
        <v>0</v>
      </c>
      <c r="CF76" s="366">
        <f t="shared" si="161"/>
        <v>0</v>
      </c>
      <c r="CG76" s="366">
        <f t="shared" si="162"/>
        <v>0</v>
      </c>
      <c r="CH76" s="394">
        <f t="shared" si="163"/>
        <v>0</v>
      </c>
      <c r="CI76" s="366">
        <f t="shared" si="164"/>
        <v>0</v>
      </c>
      <c r="CJ76" s="366">
        <f t="shared" si="165"/>
        <v>0</v>
      </c>
      <c r="CK76" s="394">
        <f t="shared" si="166"/>
        <v>0</v>
      </c>
      <c r="CL76" s="366">
        <f t="shared" si="167"/>
        <v>0</v>
      </c>
      <c r="CM76" s="366">
        <f t="shared" si="168"/>
        <v>0</v>
      </c>
      <c r="CN76" s="394">
        <f t="shared" si="169"/>
        <v>0</v>
      </c>
      <c r="CO76" s="366">
        <f t="shared" si="170"/>
        <v>0</v>
      </c>
      <c r="CP76" s="366">
        <f t="shared" si="171"/>
        <v>0</v>
      </c>
      <c r="CQ76" s="394">
        <f t="shared" si="172"/>
        <v>0</v>
      </c>
      <c r="CR76" s="366">
        <f t="shared" si="173"/>
        <v>0</v>
      </c>
      <c r="CS76" s="366">
        <f t="shared" si="174"/>
        <v>0</v>
      </c>
      <c r="CT76" s="394">
        <f t="shared" si="175"/>
        <v>1</v>
      </c>
      <c r="CU76" s="366">
        <f t="shared" si="176"/>
        <v>82.51</v>
      </c>
      <c r="CV76" s="366">
        <f t="shared" si="177"/>
        <v>7013350</v>
      </c>
    </row>
    <row r="77" spans="1:100" x14ac:dyDescent="0.3">
      <c r="A77" s="166">
        <v>56</v>
      </c>
      <c r="B77" s="18" t="s">
        <v>22</v>
      </c>
      <c r="C77" s="8" t="s">
        <v>220</v>
      </c>
      <c r="D77" s="8" t="s">
        <v>187</v>
      </c>
      <c r="E77" s="8" t="s">
        <v>102</v>
      </c>
      <c r="F77" s="37" t="s">
        <v>18</v>
      </c>
      <c r="G77" s="8" t="s">
        <v>18</v>
      </c>
      <c r="H77" s="7" t="s">
        <v>345</v>
      </c>
      <c r="I77" s="7">
        <v>2023</v>
      </c>
      <c r="J77" s="22" t="s">
        <v>84</v>
      </c>
      <c r="K77" s="11">
        <v>1016</v>
      </c>
      <c r="L77" s="2" t="s">
        <v>375</v>
      </c>
      <c r="M77" s="31" t="s">
        <v>17</v>
      </c>
      <c r="N77" s="7">
        <v>97.77</v>
      </c>
      <c r="O77" s="32">
        <f t="shared" si="109"/>
        <v>85000</v>
      </c>
      <c r="P77" s="350">
        <v>8310450</v>
      </c>
      <c r="Q77" s="394">
        <f t="shared" si="110"/>
        <v>0</v>
      </c>
      <c r="R77" s="395">
        <f t="shared" si="198"/>
        <v>0</v>
      </c>
      <c r="S77" s="395">
        <f t="shared" si="199"/>
        <v>0</v>
      </c>
      <c r="T77" s="394">
        <f t="shared" si="111"/>
        <v>1</v>
      </c>
      <c r="U77" s="395">
        <f t="shared" si="200"/>
        <v>97.77</v>
      </c>
      <c r="V77" s="395">
        <f t="shared" si="201"/>
        <v>8310450</v>
      </c>
      <c r="W77" s="394">
        <f t="shared" si="112"/>
        <v>0</v>
      </c>
      <c r="X77" s="396">
        <f t="shared" si="202"/>
        <v>0</v>
      </c>
      <c r="Y77" s="396">
        <f t="shared" si="203"/>
        <v>0</v>
      </c>
      <c r="Z77" s="394">
        <f t="shared" si="113"/>
        <v>0</v>
      </c>
      <c r="AA77" s="396">
        <f t="shared" si="204"/>
        <v>0</v>
      </c>
      <c r="AB77" s="396">
        <f t="shared" si="205"/>
        <v>0</v>
      </c>
      <c r="AC77" s="394">
        <f t="shared" si="114"/>
        <v>0</v>
      </c>
      <c r="AD77" s="396">
        <f t="shared" si="206"/>
        <v>0</v>
      </c>
      <c r="AE77" s="396">
        <f t="shared" si="207"/>
        <v>0</v>
      </c>
      <c r="AF77" s="389">
        <f t="shared" si="101"/>
        <v>97.77</v>
      </c>
      <c r="AG77" s="367">
        <f t="shared" si="102"/>
        <v>8310450</v>
      </c>
      <c r="AH77" s="367">
        <f t="shared" si="103"/>
        <v>1</v>
      </c>
      <c r="AI77" s="367">
        <f t="shared" si="104"/>
        <v>0</v>
      </c>
      <c r="AJ77" s="367">
        <f t="shared" si="105"/>
        <v>0</v>
      </c>
      <c r="AK77" s="372">
        <f t="shared" si="106"/>
        <v>0</v>
      </c>
      <c r="AL77" s="394">
        <f t="shared" si="115"/>
        <v>0</v>
      </c>
      <c r="AM77" s="395">
        <f t="shared" si="116"/>
        <v>0</v>
      </c>
      <c r="AN77" s="395">
        <f t="shared" si="117"/>
        <v>0</v>
      </c>
      <c r="AO77" s="394">
        <f t="shared" si="118"/>
        <v>1</v>
      </c>
      <c r="AP77" s="395">
        <f t="shared" si="119"/>
        <v>97.77</v>
      </c>
      <c r="AQ77" s="395">
        <f t="shared" si="120"/>
        <v>8310450</v>
      </c>
      <c r="AR77" s="394">
        <f t="shared" si="121"/>
        <v>0</v>
      </c>
      <c r="AS77" s="366">
        <f t="shared" si="122"/>
        <v>0</v>
      </c>
      <c r="AT77" s="366">
        <f t="shared" si="123"/>
        <v>0</v>
      </c>
      <c r="AU77" s="394">
        <f t="shared" si="124"/>
        <v>1</v>
      </c>
      <c r="AV77" s="395">
        <f t="shared" si="125"/>
        <v>97.77</v>
      </c>
      <c r="AW77" s="395">
        <f t="shared" si="126"/>
        <v>8310450</v>
      </c>
      <c r="AX77" s="394">
        <f t="shared" si="127"/>
        <v>0</v>
      </c>
      <c r="AY77" s="366">
        <f t="shared" si="128"/>
        <v>0</v>
      </c>
      <c r="AZ77" s="366">
        <f t="shared" si="129"/>
        <v>0</v>
      </c>
      <c r="BA77" s="394">
        <f t="shared" si="130"/>
        <v>0</v>
      </c>
      <c r="BB77" s="366">
        <f t="shared" si="178"/>
        <v>0</v>
      </c>
      <c r="BC77" s="366">
        <f t="shared" si="179"/>
        <v>0</v>
      </c>
      <c r="BD77" s="394">
        <f t="shared" si="133"/>
        <v>0</v>
      </c>
      <c r="BE77" s="366">
        <f t="shared" si="180"/>
        <v>0</v>
      </c>
      <c r="BF77" s="366">
        <f t="shared" si="181"/>
        <v>0</v>
      </c>
      <c r="BG77" s="394">
        <f t="shared" si="136"/>
        <v>0</v>
      </c>
      <c r="BH77" s="366">
        <f t="shared" si="182"/>
        <v>0</v>
      </c>
      <c r="BI77" s="366">
        <f t="shared" si="183"/>
        <v>0</v>
      </c>
      <c r="BJ77" s="394">
        <f t="shared" si="139"/>
        <v>0</v>
      </c>
      <c r="BK77" s="366">
        <f t="shared" si="184"/>
        <v>0</v>
      </c>
      <c r="BL77" s="366">
        <f t="shared" si="185"/>
        <v>0</v>
      </c>
      <c r="BM77" s="394">
        <f t="shared" si="142"/>
        <v>1</v>
      </c>
      <c r="BN77" s="366">
        <f t="shared" si="186"/>
        <v>97.77</v>
      </c>
      <c r="BO77" s="366">
        <f t="shared" si="187"/>
        <v>8310450</v>
      </c>
      <c r="BP77" s="394">
        <f t="shared" si="145"/>
        <v>0</v>
      </c>
      <c r="BQ77" s="366">
        <f t="shared" si="188"/>
        <v>0</v>
      </c>
      <c r="BR77" s="366">
        <f t="shared" si="189"/>
        <v>0</v>
      </c>
      <c r="BS77" s="394">
        <f t="shared" si="148"/>
        <v>0</v>
      </c>
      <c r="BT77" s="366">
        <f t="shared" si="190"/>
        <v>0</v>
      </c>
      <c r="BU77" s="366">
        <f t="shared" si="191"/>
        <v>0</v>
      </c>
      <c r="BV77" s="394">
        <f t="shared" si="151"/>
        <v>0</v>
      </c>
      <c r="BW77" s="366">
        <f t="shared" si="192"/>
        <v>0</v>
      </c>
      <c r="BX77" s="366">
        <f t="shared" si="193"/>
        <v>0</v>
      </c>
      <c r="BY77" s="394">
        <f t="shared" si="154"/>
        <v>0</v>
      </c>
      <c r="BZ77" s="366">
        <f t="shared" si="194"/>
        <v>0</v>
      </c>
      <c r="CA77" s="366">
        <f t="shared" si="195"/>
        <v>0</v>
      </c>
      <c r="CB77" s="394">
        <f t="shared" si="157"/>
        <v>0</v>
      </c>
      <c r="CC77" s="366">
        <f t="shared" si="196"/>
        <v>0</v>
      </c>
      <c r="CD77" s="366">
        <f t="shared" si="197"/>
        <v>0</v>
      </c>
      <c r="CE77" s="394">
        <f t="shared" si="160"/>
        <v>0</v>
      </c>
      <c r="CF77" s="366">
        <f t="shared" si="161"/>
        <v>0</v>
      </c>
      <c r="CG77" s="366">
        <f t="shared" si="162"/>
        <v>0</v>
      </c>
      <c r="CH77" s="394">
        <f t="shared" si="163"/>
        <v>0</v>
      </c>
      <c r="CI77" s="366">
        <f t="shared" si="164"/>
        <v>0</v>
      </c>
      <c r="CJ77" s="366">
        <f t="shared" si="165"/>
        <v>0</v>
      </c>
      <c r="CK77" s="394">
        <f t="shared" si="166"/>
        <v>0</v>
      </c>
      <c r="CL77" s="366">
        <f t="shared" si="167"/>
        <v>0</v>
      </c>
      <c r="CM77" s="366">
        <f t="shared" si="168"/>
        <v>0</v>
      </c>
      <c r="CN77" s="394">
        <f t="shared" si="169"/>
        <v>0</v>
      </c>
      <c r="CO77" s="366">
        <f t="shared" si="170"/>
        <v>0</v>
      </c>
      <c r="CP77" s="366">
        <f t="shared" si="171"/>
        <v>0</v>
      </c>
      <c r="CQ77" s="394">
        <f t="shared" si="172"/>
        <v>0</v>
      </c>
      <c r="CR77" s="366">
        <f t="shared" si="173"/>
        <v>0</v>
      </c>
      <c r="CS77" s="366">
        <f t="shared" si="174"/>
        <v>0</v>
      </c>
      <c r="CT77" s="394">
        <f t="shared" si="175"/>
        <v>1</v>
      </c>
      <c r="CU77" s="366">
        <f t="shared" si="176"/>
        <v>97.77</v>
      </c>
      <c r="CV77" s="366">
        <f t="shared" si="177"/>
        <v>8310450</v>
      </c>
    </row>
    <row r="78" spans="1:100" x14ac:dyDescent="0.3">
      <c r="A78" s="166">
        <v>57</v>
      </c>
      <c r="B78" s="18" t="s">
        <v>22</v>
      </c>
      <c r="C78" s="8" t="s">
        <v>220</v>
      </c>
      <c r="D78" s="8" t="s">
        <v>187</v>
      </c>
      <c r="E78" s="8" t="s">
        <v>102</v>
      </c>
      <c r="F78" s="37" t="s">
        <v>18</v>
      </c>
      <c r="G78" s="8" t="s">
        <v>18</v>
      </c>
      <c r="H78" s="7" t="s">
        <v>345</v>
      </c>
      <c r="I78" s="7">
        <v>2023</v>
      </c>
      <c r="J78" s="22" t="s">
        <v>84</v>
      </c>
      <c r="K78" s="11">
        <v>1017</v>
      </c>
      <c r="L78" s="2" t="s">
        <v>375</v>
      </c>
      <c r="M78" s="2" t="s">
        <v>392</v>
      </c>
      <c r="N78" s="7">
        <v>54.11</v>
      </c>
      <c r="O78" s="32">
        <f t="shared" si="109"/>
        <v>85000</v>
      </c>
      <c r="P78" s="350">
        <v>4599350</v>
      </c>
      <c r="Q78" s="394">
        <f t="shared" si="110"/>
        <v>0</v>
      </c>
      <c r="R78" s="395">
        <f t="shared" si="198"/>
        <v>0</v>
      </c>
      <c r="S78" s="395">
        <f t="shared" si="199"/>
        <v>0</v>
      </c>
      <c r="T78" s="394">
        <f t="shared" si="111"/>
        <v>1</v>
      </c>
      <c r="U78" s="395">
        <f t="shared" si="200"/>
        <v>54.11</v>
      </c>
      <c r="V78" s="395">
        <f t="shared" si="201"/>
        <v>4599350</v>
      </c>
      <c r="W78" s="394">
        <f t="shared" si="112"/>
        <v>0</v>
      </c>
      <c r="X78" s="396">
        <f t="shared" si="202"/>
        <v>0</v>
      </c>
      <c r="Y78" s="396">
        <f t="shared" si="203"/>
        <v>0</v>
      </c>
      <c r="Z78" s="394">
        <f t="shared" si="113"/>
        <v>0</v>
      </c>
      <c r="AA78" s="396">
        <f t="shared" si="204"/>
        <v>0</v>
      </c>
      <c r="AB78" s="396">
        <f t="shared" si="205"/>
        <v>0</v>
      </c>
      <c r="AC78" s="394">
        <f t="shared" si="114"/>
        <v>0</v>
      </c>
      <c r="AD78" s="396">
        <f t="shared" si="206"/>
        <v>0</v>
      </c>
      <c r="AE78" s="396">
        <f t="shared" si="207"/>
        <v>0</v>
      </c>
      <c r="AF78" s="389">
        <f t="shared" si="101"/>
        <v>54.11</v>
      </c>
      <c r="AG78" s="367">
        <f t="shared" si="102"/>
        <v>4599350</v>
      </c>
      <c r="AH78" s="367">
        <f t="shared" si="103"/>
        <v>1</v>
      </c>
      <c r="AI78" s="367">
        <f t="shared" si="104"/>
        <v>0</v>
      </c>
      <c r="AJ78" s="367">
        <f t="shared" si="105"/>
        <v>0</v>
      </c>
      <c r="AK78" s="372">
        <f t="shared" si="106"/>
        <v>0</v>
      </c>
      <c r="AL78" s="394">
        <f t="shared" si="115"/>
        <v>0</v>
      </c>
      <c r="AM78" s="395">
        <f t="shared" si="116"/>
        <v>0</v>
      </c>
      <c r="AN78" s="395">
        <f t="shared" si="117"/>
        <v>0</v>
      </c>
      <c r="AO78" s="394">
        <f t="shared" si="118"/>
        <v>1</v>
      </c>
      <c r="AP78" s="395">
        <f t="shared" si="119"/>
        <v>54.11</v>
      </c>
      <c r="AQ78" s="395">
        <f t="shared" si="120"/>
        <v>4599350</v>
      </c>
      <c r="AR78" s="394">
        <f t="shared" si="121"/>
        <v>0</v>
      </c>
      <c r="AS78" s="366">
        <f t="shared" si="122"/>
        <v>0</v>
      </c>
      <c r="AT78" s="366">
        <f t="shared" si="123"/>
        <v>0</v>
      </c>
      <c r="AU78" s="394">
        <f t="shared" si="124"/>
        <v>0</v>
      </c>
      <c r="AV78" s="395">
        <f t="shared" si="125"/>
        <v>0</v>
      </c>
      <c r="AW78" s="395">
        <f t="shared" si="126"/>
        <v>0</v>
      </c>
      <c r="AX78" s="394">
        <f t="shared" si="127"/>
        <v>1</v>
      </c>
      <c r="AY78" s="366">
        <f t="shared" si="128"/>
        <v>54.11</v>
      </c>
      <c r="AZ78" s="366">
        <f t="shared" si="129"/>
        <v>4599350</v>
      </c>
      <c r="BA78" s="394">
        <f t="shared" si="130"/>
        <v>0</v>
      </c>
      <c r="BB78" s="366">
        <f t="shared" si="178"/>
        <v>0</v>
      </c>
      <c r="BC78" s="366">
        <f t="shared" si="179"/>
        <v>0</v>
      </c>
      <c r="BD78" s="394">
        <f t="shared" si="133"/>
        <v>0</v>
      </c>
      <c r="BE78" s="366">
        <f t="shared" si="180"/>
        <v>0</v>
      </c>
      <c r="BF78" s="366">
        <f t="shared" si="181"/>
        <v>0</v>
      </c>
      <c r="BG78" s="394">
        <f t="shared" si="136"/>
        <v>0</v>
      </c>
      <c r="BH78" s="366">
        <f t="shared" si="182"/>
        <v>0</v>
      </c>
      <c r="BI78" s="366">
        <f t="shared" si="183"/>
        <v>0</v>
      </c>
      <c r="BJ78" s="394">
        <f t="shared" si="139"/>
        <v>0</v>
      </c>
      <c r="BK78" s="366">
        <f t="shared" si="184"/>
        <v>0</v>
      </c>
      <c r="BL78" s="366">
        <f t="shared" si="185"/>
        <v>0</v>
      </c>
      <c r="BM78" s="394">
        <f t="shared" si="142"/>
        <v>1</v>
      </c>
      <c r="BN78" s="366">
        <f t="shared" si="186"/>
        <v>54.11</v>
      </c>
      <c r="BO78" s="366">
        <f t="shared" si="187"/>
        <v>4599350</v>
      </c>
      <c r="BP78" s="394">
        <f t="shared" si="145"/>
        <v>0</v>
      </c>
      <c r="BQ78" s="366">
        <f t="shared" si="188"/>
        <v>0</v>
      </c>
      <c r="BR78" s="366">
        <f t="shared" si="189"/>
        <v>0</v>
      </c>
      <c r="BS78" s="394">
        <f t="shared" si="148"/>
        <v>0</v>
      </c>
      <c r="BT78" s="366">
        <f t="shared" si="190"/>
        <v>0</v>
      </c>
      <c r="BU78" s="366">
        <f t="shared" si="191"/>
        <v>0</v>
      </c>
      <c r="BV78" s="394">
        <f t="shared" si="151"/>
        <v>0</v>
      </c>
      <c r="BW78" s="366">
        <f t="shared" si="192"/>
        <v>0</v>
      </c>
      <c r="BX78" s="366">
        <f t="shared" si="193"/>
        <v>0</v>
      </c>
      <c r="BY78" s="394">
        <f t="shared" si="154"/>
        <v>0</v>
      </c>
      <c r="BZ78" s="366">
        <f t="shared" si="194"/>
        <v>0</v>
      </c>
      <c r="CA78" s="366">
        <f t="shared" si="195"/>
        <v>0</v>
      </c>
      <c r="CB78" s="394">
        <f t="shared" si="157"/>
        <v>0</v>
      </c>
      <c r="CC78" s="366">
        <f t="shared" si="196"/>
        <v>0</v>
      </c>
      <c r="CD78" s="366">
        <f t="shared" si="197"/>
        <v>0</v>
      </c>
      <c r="CE78" s="394">
        <f t="shared" si="160"/>
        <v>0</v>
      </c>
      <c r="CF78" s="366">
        <f t="shared" si="161"/>
        <v>0</v>
      </c>
      <c r="CG78" s="366">
        <f t="shared" si="162"/>
        <v>0</v>
      </c>
      <c r="CH78" s="394">
        <f t="shared" si="163"/>
        <v>0</v>
      </c>
      <c r="CI78" s="366">
        <f t="shared" si="164"/>
        <v>0</v>
      </c>
      <c r="CJ78" s="366">
        <f t="shared" si="165"/>
        <v>0</v>
      </c>
      <c r="CK78" s="394">
        <f t="shared" si="166"/>
        <v>0</v>
      </c>
      <c r="CL78" s="366">
        <f t="shared" si="167"/>
        <v>0</v>
      </c>
      <c r="CM78" s="366">
        <f t="shared" si="168"/>
        <v>0</v>
      </c>
      <c r="CN78" s="394">
        <f t="shared" si="169"/>
        <v>0</v>
      </c>
      <c r="CO78" s="366">
        <f t="shared" si="170"/>
        <v>0</v>
      </c>
      <c r="CP78" s="366">
        <f t="shared" si="171"/>
        <v>0</v>
      </c>
      <c r="CQ78" s="394">
        <f t="shared" si="172"/>
        <v>0</v>
      </c>
      <c r="CR78" s="366">
        <f t="shared" si="173"/>
        <v>0</v>
      </c>
      <c r="CS78" s="366">
        <f t="shared" si="174"/>
        <v>0</v>
      </c>
      <c r="CT78" s="394">
        <f t="shared" si="175"/>
        <v>1</v>
      </c>
      <c r="CU78" s="366">
        <f t="shared" si="176"/>
        <v>54.11</v>
      </c>
      <c r="CV78" s="366">
        <f t="shared" si="177"/>
        <v>4599350</v>
      </c>
    </row>
    <row r="79" spans="1:100" x14ac:dyDescent="0.3">
      <c r="A79" s="165">
        <v>58</v>
      </c>
      <c r="B79" s="18" t="s">
        <v>22</v>
      </c>
      <c r="C79" s="8" t="s">
        <v>220</v>
      </c>
      <c r="D79" s="8" t="s">
        <v>187</v>
      </c>
      <c r="E79" s="8" t="s">
        <v>102</v>
      </c>
      <c r="F79" s="37" t="s">
        <v>18</v>
      </c>
      <c r="G79" s="8" t="s">
        <v>18</v>
      </c>
      <c r="H79" s="7" t="s">
        <v>345</v>
      </c>
      <c r="I79" s="7">
        <v>2023</v>
      </c>
      <c r="J79" s="22" t="s">
        <v>84</v>
      </c>
      <c r="K79" s="11">
        <v>1018</v>
      </c>
      <c r="L79" s="2" t="s">
        <v>375</v>
      </c>
      <c r="M79" s="2" t="s">
        <v>392</v>
      </c>
      <c r="N79" s="7">
        <v>45.93</v>
      </c>
      <c r="O79" s="32">
        <f t="shared" si="109"/>
        <v>85000</v>
      </c>
      <c r="P79" s="350">
        <v>3904050</v>
      </c>
      <c r="Q79" s="394">
        <f t="shared" si="110"/>
        <v>0</v>
      </c>
      <c r="R79" s="395">
        <f t="shared" si="198"/>
        <v>0</v>
      </c>
      <c r="S79" s="395">
        <f t="shared" si="199"/>
        <v>0</v>
      </c>
      <c r="T79" s="394">
        <f t="shared" si="111"/>
        <v>1</v>
      </c>
      <c r="U79" s="395">
        <f t="shared" si="200"/>
        <v>45.93</v>
      </c>
      <c r="V79" s="395">
        <f t="shared" si="201"/>
        <v>3904050</v>
      </c>
      <c r="W79" s="394">
        <f t="shared" si="112"/>
        <v>0</v>
      </c>
      <c r="X79" s="396">
        <f t="shared" si="202"/>
        <v>0</v>
      </c>
      <c r="Y79" s="396">
        <f t="shared" si="203"/>
        <v>0</v>
      </c>
      <c r="Z79" s="394">
        <f t="shared" si="113"/>
        <v>0</v>
      </c>
      <c r="AA79" s="396">
        <f t="shared" si="204"/>
        <v>0</v>
      </c>
      <c r="AB79" s="396">
        <f t="shared" si="205"/>
        <v>0</v>
      </c>
      <c r="AC79" s="394">
        <f t="shared" si="114"/>
        <v>0</v>
      </c>
      <c r="AD79" s="396">
        <f t="shared" si="206"/>
        <v>0</v>
      </c>
      <c r="AE79" s="396">
        <f t="shared" si="207"/>
        <v>0</v>
      </c>
      <c r="AF79" s="389">
        <f t="shared" si="101"/>
        <v>45.93</v>
      </c>
      <c r="AG79" s="367">
        <f t="shared" si="102"/>
        <v>3904050</v>
      </c>
      <c r="AH79" s="367">
        <f t="shared" si="103"/>
        <v>1</v>
      </c>
      <c r="AI79" s="367">
        <f t="shared" si="104"/>
        <v>0</v>
      </c>
      <c r="AJ79" s="367">
        <f t="shared" si="105"/>
        <v>0</v>
      </c>
      <c r="AK79" s="372">
        <f t="shared" si="106"/>
        <v>0</v>
      </c>
      <c r="AL79" s="394">
        <f t="shared" si="115"/>
        <v>0</v>
      </c>
      <c r="AM79" s="395">
        <f t="shared" si="116"/>
        <v>0</v>
      </c>
      <c r="AN79" s="395">
        <f t="shared" si="117"/>
        <v>0</v>
      </c>
      <c r="AO79" s="394">
        <f t="shared" si="118"/>
        <v>1</v>
      </c>
      <c r="AP79" s="395">
        <f t="shared" si="119"/>
        <v>45.93</v>
      </c>
      <c r="AQ79" s="395">
        <f t="shared" si="120"/>
        <v>3904050</v>
      </c>
      <c r="AR79" s="394">
        <f t="shared" si="121"/>
        <v>0</v>
      </c>
      <c r="AS79" s="366">
        <f t="shared" si="122"/>
        <v>0</v>
      </c>
      <c r="AT79" s="366">
        <f t="shared" si="123"/>
        <v>0</v>
      </c>
      <c r="AU79" s="394">
        <f t="shared" si="124"/>
        <v>0</v>
      </c>
      <c r="AV79" s="395">
        <f t="shared" si="125"/>
        <v>0</v>
      </c>
      <c r="AW79" s="395">
        <f t="shared" si="126"/>
        <v>0</v>
      </c>
      <c r="AX79" s="394">
        <f t="shared" si="127"/>
        <v>1</v>
      </c>
      <c r="AY79" s="366">
        <f t="shared" si="128"/>
        <v>45.93</v>
      </c>
      <c r="AZ79" s="366">
        <f t="shared" si="129"/>
        <v>3904050</v>
      </c>
      <c r="BA79" s="394">
        <f t="shared" si="130"/>
        <v>0</v>
      </c>
      <c r="BB79" s="366">
        <f t="shared" si="178"/>
        <v>0</v>
      </c>
      <c r="BC79" s="366">
        <f t="shared" si="179"/>
        <v>0</v>
      </c>
      <c r="BD79" s="394">
        <f t="shared" si="133"/>
        <v>0</v>
      </c>
      <c r="BE79" s="366">
        <f t="shared" si="180"/>
        <v>0</v>
      </c>
      <c r="BF79" s="366">
        <f t="shared" si="181"/>
        <v>0</v>
      </c>
      <c r="BG79" s="394">
        <f t="shared" si="136"/>
        <v>0</v>
      </c>
      <c r="BH79" s="366">
        <f t="shared" si="182"/>
        <v>0</v>
      </c>
      <c r="BI79" s="366">
        <f t="shared" si="183"/>
        <v>0</v>
      </c>
      <c r="BJ79" s="394">
        <f t="shared" si="139"/>
        <v>0</v>
      </c>
      <c r="BK79" s="366">
        <f t="shared" si="184"/>
        <v>0</v>
      </c>
      <c r="BL79" s="366">
        <f t="shared" si="185"/>
        <v>0</v>
      </c>
      <c r="BM79" s="394">
        <f t="shared" si="142"/>
        <v>1</v>
      </c>
      <c r="BN79" s="366">
        <f t="shared" si="186"/>
        <v>45.93</v>
      </c>
      <c r="BO79" s="366">
        <f t="shared" si="187"/>
        <v>3904050</v>
      </c>
      <c r="BP79" s="394">
        <f t="shared" si="145"/>
        <v>0</v>
      </c>
      <c r="BQ79" s="366">
        <f t="shared" si="188"/>
        <v>0</v>
      </c>
      <c r="BR79" s="366">
        <f t="shared" si="189"/>
        <v>0</v>
      </c>
      <c r="BS79" s="394">
        <f t="shared" si="148"/>
        <v>0</v>
      </c>
      <c r="BT79" s="366">
        <f t="shared" si="190"/>
        <v>0</v>
      </c>
      <c r="BU79" s="366">
        <f t="shared" si="191"/>
        <v>0</v>
      </c>
      <c r="BV79" s="394">
        <f t="shared" si="151"/>
        <v>0</v>
      </c>
      <c r="BW79" s="366">
        <f t="shared" si="192"/>
        <v>0</v>
      </c>
      <c r="BX79" s="366">
        <f t="shared" si="193"/>
        <v>0</v>
      </c>
      <c r="BY79" s="394">
        <f t="shared" si="154"/>
        <v>0</v>
      </c>
      <c r="BZ79" s="366">
        <f t="shared" si="194"/>
        <v>0</v>
      </c>
      <c r="CA79" s="366">
        <f t="shared" si="195"/>
        <v>0</v>
      </c>
      <c r="CB79" s="394">
        <f t="shared" si="157"/>
        <v>0</v>
      </c>
      <c r="CC79" s="366">
        <f t="shared" si="196"/>
        <v>0</v>
      </c>
      <c r="CD79" s="366">
        <f t="shared" si="197"/>
        <v>0</v>
      </c>
      <c r="CE79" s="394">
        <f t="shared" si="160"/>
        <v>0</v>
      </c>
      <c r="CF79" s="366">
        <f t="shared" si="161"/>
        <v>0</v>
      </c>
      <c r="CG79" s="366">
        <f t="shared" si="162"/>
        <v>0</v>
      </c>
      <c r="CH79" s="394">
        <f t="shared" si="163"/>
        <v>0</v>
      </c>
      <c r="CI79" s="366">
        <f t="shared" si="164"/>
        <v>0</v>
      </c>
      <c r="CJ79" s="366">
        <f t="shared" si="165"/>
        <v>0</v>
      </c>
      <c r="CK79" s="394">
        <f t="shared" si="166"/>
        <v>0</v>
      </c>
      <c r="CL79" s="366">
        <f t="shared" si="167"/>
        <v>0</v>
      </c>
      <c r="CM79" s="366">
        <f t="shared" si="168"/>
        <v>0</v>
      </c>
      <c r="CN79" s="394">
        <f t="shared" si="169"/>
        <v>0</v>
      </c>
      <c r="CO79" s="366">
        <f t="shared" si="170"/>
        <v>0</v>
      </c>
      <c r="CP79" s="366">
        <f t="shared" si="171"/>
        <v>0</v>
      </c>
      <c r="CQ79" s="394">
        <f t="shared" si="172"/>
        <v>0</v>
      </c>
      <c r="CR79" s="366">
        <f t="shared" si="173"/>
        <v>0</v>
      </c>
      <c r="CS79" s="366">
        <f t="shared" si="174"/>
        <v>0</v>
      </c>
      <c r="CT79" s="394">
        <f t="shared" si="175"/>
        <v>1</v>
      </c>
      <c r="CU79" s="366">
        <f t="shared" si="176"/>
        <v>45.93</v>
      </c>
      <c r="CV79" s="366">
        <f t="shared" si="177"/>
        <v>3904050</v>
      </c>
    </row>
    <row r="80" spans="1:100" x14ac:dyDescent="0.3">
      <c r="A80" s="166">
        <v>59</v>
      </c>
      <c r="B80" s="18" t="s">
        <v>22</v>
      </c>
      <c r="C80" s="8" t="s">
        <v>220</v>
      </c>
      <c r="D80" s="8" t="s">
        <v>187</v>
      </c>
      <c r="E80" s="8" t="s">
        <v>102</v>
      </c>
      <c r="F80" s="37" t="s">
        <v>18</v>
      </c>
      <c r="G80" s="8" t="s">
        <v>18</v>
      </c>
      <c r="H80" s="7" t="s">
        <v>345</v>
      </c>
      <c r="I80" s="7">
        <v>2023</v>
      </c>
      <c r="J80" s="22" t="s">
        <v>84</v>
      </c>
      <c r="K80" s="11">
        <v>1019</v>
      </c>
      <c r="L80" s="2" t="s">
        <v>375</v>
      </c>
      <c r="M80" s="2" t="s">
        <v>392</v>
      </c>
      <c r="N80" s="7">
        <v>82.31</v>
      </c>
      <c r="O80" s="32">
        <f t="shared" si="109"/>
        <v>78000</v>
      </c>
      <c r="P80" s="350">
        <v>6420180</v>
      </c>
      <c r="Q80" s="394">
        <f t="shared" si="110"/>
        <v>0</v>
      </c>
      <c r="R80" s="395">
        <f t="shared" si="198"/>
        <v>0</v>
      </c>
      <c r="S80" s="395">
        <f t="shared" si="199"/>
        <v>0</v>
      </c>
      <c r="T80" s="394">
        <f t="shared" si="111"/>
        <v>1</v>
      </c>
      <c r="U80" s="395">
        <f t="shared" si="200"/>
        <v>82.31</v>
      </c>
      <c r="V80" s="395">
        <f t="shared" si="201"/>
        <v>6420180</v>
      </c>
      <c r="W80" s="394">
        <f t="shared" si="112"/>
        <v>0</v>
      </c>
      <c r="X80" s="396">
        <f t="shared" si="202"/>
        <v>0</v>
      </c>
      <c r="Y80" s="396">
        <f t="shared" si="203"/>
        <v>0</v>
      </c>
      <c r="Z80" s="394">
        <f t="shared" si="113"/>
        <v>0</v>
      </c>
      <c r="AA80" s="396">
        <f t="shared" si="204"/>
        <v>0</v>
      </c>
      <c r="AB80" s="396">
        <f t="shared" si="205"/>
        <v>0</v>
      </c>
      <c r="AC80" s="394">
        <f t="shared" si="114"/>
        <v>0</v>
      </c>
      <c r="AD80" s="396">
        <f t="shared" si="206"/>
        <v>0</v>
      </c>
      <c r="AE80" s="396">
        <f t="shared" si="207"/>
        <v>0</v>
      </c>
      <c r="AF80" s="389">
        <f t="shared" si="101"/>
        <v>82.31</v>
      </c>
      <c r="AG80" s="367">
        <f t="shared" si="102"/>
        <v>6420180</v>
      </c>
      <c r="AH80" s="367">
        <f t="shared" si="103"/>
        <v>1</v>
      </c>
      <c r="AI80" s="367">
        <f t="shared" si="104"/>
        <v>0</v>
      </c>
      <c r="AJ80" s="367">
        <f t="shared" si="105"/>
        <v>0</v>
      </c>
      <c r="AK80" s="372">
        <f t="shared" si="106"/>
        <v>0</v>
      </c>
      <c r="AL80" s="394">
        <f t="shared" si="115"/>
        <v>0</v>
      </c>
      <c r="AM80" s="395">
        <f t="shared" si="116"/>
        <v>0</v>
      </c>
      <c r="AN80" s="395">
        <f t="shared" si="117"/>
        <v>0</v>
      </c>
      <c r="AO80" s="394">
        <f t="shared" si="118"/>
        <v>1</v>
      </c>
      <c r="AP80" s="395">
        <f t="shared" si="119"/>
        <v>82.31</v>
      </c>
      <c r="AQ80" s="395">
        <f t="shared" si="120"/>
        <v>6420180</v>
      </c>
      <c r="AR80" s="394">
        <f t="shared" si="121"/>
        <v>0</v>
      </c>
      <c r="AS80" s="366">
        <f t="shared" si="122"/>
        <v>0</v>
      </c>
      <c r="AT80" s="366">
        <f t="shared" si="123"/>
        <v>0</v>
      </c>
      <c r="AU80" s="394">
        <f t="shared" si="124"/>
        <v>0</v>
      </c>
      <c r="AV80" s="395">
        <f t="shared" si="125"/>
        <v>0</v>
      </c>
      <c r="AW80" s="395">
        <f t="shared" si="126"/>
        <v>0</v>
      </c>
      <c r="AX80" s="394">
        <f t="shared" si="127"/>
        <v>1</v>
      </c>
      <c r="AY80" s="366">
        <f t="shared" si="128"/>
        <v>82.31</v>
      </c>
      <c r="AZ80" s="366">
        <f t="shared" si="129"/>
        <v>6420180</v>
      </c>
      <c r="BA80" s="394">
        <f t="shared" si="130"/>
        <v>0</v>
      </c>
      <c r="BB80" s="366">
        <f t="shared" si="178"/>
        <v>0</v>
      </c>
      <c r="BC80" s="366">
        <f t="shared" si="179"/>
        <v>0</v>
      </c>
      <c r="BD80" s="394">
        <f t="shared" si="133"/>
        <v>0</v>
      </c>
      <c r="BE80" s="366">
        <f t="shared" si="180"/>
        <v>0</v>
      </c>
      <c r="BF80" s="366">
        <f t="shared" si="181"/>
        <v>0</v>
      </c>
      <c r="BG80" s="394">
        <f t="shared" si="136"/>
        <v>0</v>
      </c>
      <c r="BH80" s="366">
        <f t="shared" si="182"/>
        <v>0</v>
      </c>
      <c r="BI80" s="366">
        <f t="shared" si="183"/>
        <v>0</v>
      </c>
      <c r="BJ80" s="394">
        <f t="shared" si="139"/>
        <v>0</v>
      </c>
      <c r="BK80" s="366">
        <f t="shared" si="184"/>
        <v>0</v>
      </c>
      <c r="BL80" s="366">
        <f t="shared" si="185"/>
        <v>0</v>
      </c>
      <c r="BM80" s="394">
        <f t="shared" si="142"/>
        <v>1</v>
      </c>
      <c r="BN80" s="366">
        <f t="shared" si="186"/>
        <v>82.31</v>
      </c>
      <c r="BO80" s="366">
        <f t="shared" si="187"/>
        <v>6420180</v>
      </c>
      <c r="BP80" s="394">
        <f t="shared" si="145"/>
        <v>0</v>
      </c>
      <c r="BQ80" s="366">
        <f t="shared" si="188"/>
        <v>0</v>
      </c>
      <c r="BR80" s="366">
        <f t="shared" si="189"/>
        <v>0</v>
      </c>
      <c r="BS80" s="394">
        <f t="shared" si="148"/>
        <v>0</v>
      </c>
      <c r="BT80" s="366">
        <f t="shared" si="190"/>
        <v>0</v>
      </c>
      <c r="BU80" s="366">
        <f t="shared" si="191"/>
        <v>0</v>
      </c>
      <c r="BV80" s="394">
        <f t="shared" si="151"/>
        <v>0</v>
      </c>
      <c r="BW80" s="366">
        <f t="shared" si="192"/>
        <v>0</v>
      </c>
      <c r="BX80" s="366">
        <f t="shared" si="193"/>
        <v>0</v>
      </c>
      <c r="BY80" s="394">
        <f t="shared" si="154"/>
        <v>0</v>
      </c>
      <c r="BZ80" s="366">
        <f t="shared" si="194"/>
        <v>0</v>
      </c>
      <c r="CA80" s="366">
        <f t="shared" si="195"/>
        <v>0</v>
      </c>
      <c r="CB80" s="394">
        <f t="shared" si="157"/>
        <v>0</v>
      </c>
      <c r="CC80" s="366">
        <f t="shared" si="196"/>
        <v>0</v>
      </c>
      <c r="CD80" s="366">
        <f t="shared" si="197"/>
        <v>0</v>
      </c>
      <c r="CE80" s="394">
        <f t="shared" si="160"/>
        <v>0</v>
      </c>
      <c r="CF80" s="366">
        <f t="shared" si="161"/>
        <v>0</v>
      </c>
      <c r="CG80" s="366">
        <f t="shared" si="162"/>
        <v>0</v>
      </c>
      <c r="CH80" s="394">
        <f t="shared" si="163"/>
        <v>0</v>
      </c>
      <c r="CI80" s="366">
        <f t="shared" si="164"/>
        <v>0</v>
      </c>
      <c r="CJ80" s="366">
        <f t="shared" si="165"/>
        <v>0</v>
      </c>
      <c r="CK80" s="394">
        <f t="shared" si="166"/>
        <v>0</v>
      </c>
      <c r="CL80" s="366">
        <f t="shared" si="167"/>
        <v>0</v>
      </c>
      <c r="CM80" s="366">
        <f t="shared" si="168"/>
        <v>0</v>
      </c>
      <c r="CN80" s="394">
        <f t="shared" si="169"/>
        <v>0</v>
      </c>
      <c r="CO80" s="366">
        <f t="shared" si="170"/>
        <v>0</v>
      </c>
      <c r="CP80" s="366">
        <f t="shared" si="171"/>
        <v>0</v>
      </c>
      <c r="CQ80" s="394">
        <f t="shared" si="172"/>
        <v>0</v>
      </c>
      <c r="CR80" s="366">
        <f t="shared" si="173"/>
        <v>0</v>
      </c>
      <c r="CS80" s="366">
        <f t="shared" si="174"/>
        <v>0</v>
      </c>
      <c r="CT80" s="394">
        <f t="shared" si="175"/>
        <v>1</v>
      </c>
      <c r="CU80" s="366">
        <f t="shared" si="176"/>
        <v>82.31</v>
      </c>
      <c r="CV80" s="366">
        <f t="shared" si="177"/>
        <v>6420180</v>
      </c>
    </row>
    <row r="81" spans="1:100" x14ac:dyDescent="0.3">
      <c r="A81" s="166"/>
      <c r="B81" s="16"/>
      <c r="C81" s="8"/>
      <c r="D81" s="8"/>
      <c r="E81" s="8"/>
      <c r="F81" s="37"/>
      <c r="G81" s="8"/>
      <c r="H81" s="8"/>
      <c r="I81" s="7"/>
      <c r="J81" s="22"/>
      <c r="K81" s="11"/>
      <c r="L81" s="31"/>
      <c r="M81" s="31"/>
      <c r="N81" s="291">
        <f>SUM(N22:N80)</f>
        <v>7865.9800000000023</v>
      </c>
      <c r="O81" s="285">
        <f>AVERAGE(O22:O80)</f>
        <v>68543.571455286467</v>
      </c>
      <c r="P81" s="353">
        <f>SUM(P22:P80)</f>
        <v>521525200</v>
      </c>
      <c r="Q81" s="394">
        <f t="shared" si="110"/>
        <v>0</v>
      </c>
      <c r="R81" s="395">
        <f t="shared" si="198"/>
        <v>0</v>
      </c>
      <c r="S81" s="395">
        <f t="shared" si="199"/>
        <v>0</v>
      </c>
      <c r="T81" s="394">
        <f t="shared" si="111"/>
        <v>0</v>
      </c>
      <c r="U81" s="395">
        <f t="shared" si="200"/>
        <v>0</v>
      </c>
      <c r="V81" s="395">
        <f t="shared" si="201"/>
        <v>0</v>
      </c>
      <c r="W81" s="394">
        <f t="shared" si="112"/>
        <v>0</v>
      </c>
      <c r="X81" s="396">
        <f t="shared" si="202"/>
        <v>0</v>
      </c>
      <c r="Y81" s="396">
        <f t="shared" si="203"/>
        <v>0</v>
      </c>
      <c r="Z81" s="394">
        <f t="shared" si="113"/>
        <v>0</v>
      </c>
      <c r="AA81" s="396">
        <f t="shared" si="204"/>
        <v>0</v>
      </c>
      <c r="AB81" s="396">
        <f t="shared" si="205"/>
        <v>0</v>
      </c>
      <c r="AC81" s="394">
        <f t="shared" si="114"/>
        <v>0</v>
      </c>
      <c r="AD81" s="396">
        <f t="shared" si="206"/>
        <v>0</v>
      </c>
      <c r="AE81" s="396">
        <f t="shared" si="207"/>
        <v>0</v>
      </c>
      <c r="AF81" s="389">
        <f t="shared" ref="AF81:AF144" si="208">IF(G81="центр",N81,0)</f>
        <v>0</v>
      </c>
      <c r="AG81" s="367">
        <f t="shared" ref="AG81:AG144" si="209">IF(G81="центр",P81,0)</f>
        <v>0</v>
      </c>
      <c r="AH81" s="367">
        <f t="shared" ref="AH81:AH144" si="210">IF(AF81=0,0,1)</f>
        <v>0</v>
      </c>
      <c r="AI81" s="367">
        <f t="shared" ref="AI81:AI144" si="211">IF(G81="спальн район",N81,0)</f>
        <v>0</v>
      </c>
      <c r="AJ81" s="367">
        <f t="shared" ref="AJ81:AJ144" si="212">IF(G81="спальн район",P81,0)</f>
        <v>0</v>
      </c>
      <c r="AK81" s="372">
        <f t="shared" ref="AK81:AK144" si="213">IF(AI81=0,0,1)</f>
        <v>0</v>
      </c>
      <c r="AL81" s="394">
        <f t="shared" si="115"/>
        <v>0</v>
      </c>
      <c r="AM81" s="395">
        <f t="shared" si="116"/>
        <v>0</v>
      </c>
      <c r="AN81" s="395">
        <f t="shared" si="117"/>
        <v>0</v>
      </c>
      <c r="AO81" s="394">
        <f t="shared" si="118"/>
        <v>0</v>
      </c>
      <c r="AP81" s="395">
        <f t="shared" si="119"/>
        <v>0</v>
      </c>
      <c r="AQ81" s="395">
        <f t="shared" si="120"/>
        <v>0</v>
      </c>
      <c r="AR81" s="394">
        <f t="shared" si="121"/>
        <v>0</v>
      </c>
      <c r="AS81" s="366">
        <f t="shared" si="122"/>
        <v>0</v>
      </c>
      <c r="AT81" s="366">
        <f t="shared" si="123"/>
        <v>0</v>
      </c>
      <c r="AU81" s="394">
        <f t="shared" si="124"/>
        <v>0</v>
      </c>
      <c r="AV81" s="395">
        <f t="shared" si="125"/>
        <v>0</v>
      </c>
      <c r="AW81" s="395">
        <f t="shared" si="126"/>
        <v>0</v>
      </c>
      <c r="AX81" s="394">
        <f t="shared" si="127"/>
        <v>0</v>
      </c>
      <c r="AY81" s="366">
        <f t="shared" si="128"/>
        <v>0</v>
      </c>
      <c r="AZ81" s="366">
        <f t="shared" si="129"/>
        <v>0</v>
      </c>
      <c r="BA81" s="394">
        <f t="shared" si="130"/>
        <v>0</v>
      </c>
      <c r="BB81" s="366">
        <f t="shared" si="178"/>
        <v>0</v>
      </c>
      <c r="BC81" s="366">
        <f t="shared" si="179"/>
        <v>0</v>
      </c>
      <c r="BD81" s="394">
        <f t="shared" si="133"/>
        <v>0</v>
      </c>
      <c r="BE81" s="366">
        <f t="shared" si="180"/>
        <v>0</v>
      </c>
      <c r="BF81" s="366">
        <f t="shared" si="181"/>
        <v>0</v>
      </c>
      <c r="BG81" s="394">
        <f t="shared" si="136"/>
        <v>0</v>
      </c>
      <c r="BH81" s="366">
        <f t="shared" si="182"/>
        <v>0</v>
      </c>
      <c r="BI81" s="366">
        <f t="shared" si="183"/>
        <v>0</v>
      </c>
      <c r="BJ81" s="394">
        <f t="shared" si="139"/>
        <v>0</v>
      </c>
      <c r="BK81" s="366">
        <f t="shared" si="184"/>
        <v>0</v>
      </c>
      <c r="BL81" s="366">
        <f t="shared" si="185"/>
        <v>0</v>
      </c>
      <c r="BM81" s="394">
        <f t="shared" si="142"/>
        <v>0</v>
      </c>
      <c r="BN81" s="366">
        <f t="shared" si="186"/>
        <v>0</v>
      </c>
      <c r="BO81" s="366">
        <f t="shared" si="187"/>
        <v>0</v>
      </c>
      <c r="BP81" s="394">
        <f t="shared" si="145"/>
        <v>0</v>
      </c>
      <c r="BQ81" s="366">
        <f t="shared" si="188"/>
        <v>0</v>
      </c>
      <c r="BR81" s="366">
        <f t="shared" si="189"/>
        <v>0</v>
      </c>
      <c r="BS81" s="394">
        <f t="shared" si="148"/>
        <v>0</v>
      </c>
      <c r="BT81" s="366">
        <f t="shared" si="190"/>
        <v>0</v>
      </c>
      <c r="BU81" s="366">
        <f t="shared" si="191"/>
        <v>0</v>
      </c>
      <c r="BV81" s="394">
        <f t="shared" si="151"/>
        <v>0</v>
      </c>
      <c r="BW81" s="366">
        <f t="shared" si="192"/>
        <v>0</v>
      </c>
      <c r="BX81" s="366">
        <f t="shared" si="193"/>
        <v>0</v>
      </c>
      <c r="BY81" s="394">
        <f t="shared" si="154"/>
        <v>0</v>
      </c>
      <c r="BZ81" s="366">
        <f t="shared" si="194"/>
        <v>0</v>
      </c>
      <c r="CA81" s="366">
        <f t="shared" si="195"/>
        <v>0</v>
      </c>
      <c r="CB81" s="394">
        <f t="shared" si="157"/>
        <v>0</v>
      </c>
      <c r="CC81" s="366">
        <f t="shared" si="196"/>
        <v>0</v>
      </c>
      <c r="CD81" s="366">
        <f t="shared" si="197"/>
        <v>0</v>
      </c>
      <c r="CE81" s="394">
        <f t="shared" si="160"/>
        <v>0</v>
      </c>
      <c r="CF81" s="366">
        <f t="shared" si="161"/>
        <v>0</v>
      </c>
      <c r="CG81" s="366">
        <f t="shared" si="162"/>
        <v>0</v>
      </c>
      <c r="CH81" s="394">
        <f t="shared" si="163"/>
        <v>0</v>
      </c>
      <c r="CI81" s="366">
        <f t="shared" si="164"/>
        <v>0</v>
      </c>
      <c r="CJ81" s="366">
        <f t="shared" si="165"/>
        <v>0</v>
      </c>
      <c r="CK81" s="394">
        <f t="shared" si="166"/>
        <v>0</v>
      </c>
      <c r="CL81" s="366">
        <f t="shared" si="167"/>
        <v>0</v>
      </c>
      <c r="CM81" s="366">
        <f t="shared" si="168"/>
        <v>0</v>
      </c>
      <c r="CN81" s="394">
        <f t="shared" si="169"/>
        <v>0</v>
      </c>
      <c r="CO81" s="366">
        <f t="shared" si="170"/>
        <v>0</v>
      </c>
      <c r="CP81" s="366">
        <f t="shared" si="171"/>
        <v>0</v>
      </c>
      <c r="CQ81" s="394">
        <f t="shared" si="172"/>
        <v>0</v>
      </c>
      <c r="CR81" s="366">
        <f t="shared" si="173"/>
        <v>0</v>
      </c>
      <c r="CS81" s="366">
        <f t="shared" si="174"/>
        <v>0</v>
      </c>
      <c r="CT81" s="394">
        <f t="shared" si="175"/>
        <v>0</v>
      </c>
      <c r="CU81" s="366">
        <f t="shared" si="176"/>
        <v>0</v>
      </c>
      <c r="CV81" s="366">
        <f t="shared" si="177"/>
        <v>0</v>
      </c>
    </row>
    <row r="82" spans="1:100" x14ac:dyDescent="0.3">
      <c r="A82" s="135" t="s">
        <v>137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394">
        <f t="shared" si="110"/>
        <v>0</v>
      </c>
      <c r="R82" s="395">
        <f t="shared" si="198"/>
        <v>0</v>
      </c>
      <c r="S82" s="395">
        <f t="shared" si="199"/>
        <v>0</v>
      </c>
      <c r="T82" s="394">
        <f t="shared" si="111"/>
        <v>0</v>
      </c>
      <c r="U82" s="395">
        <f t="shared" si="200"/>
        <v>0</v>
      </c>
      <c r="V82" s="395">
        <f t="shared" si="201"/>
        <v>0</v>
      </c>
      <c r="W82" s="394">
        <f t="shared" si="112"/>
        <v>0</v>
      </c>
      <c r="X82" s="396">
        <f t="shared" si="202"/>
        <v>0</v>
      </c>
      <c r="Y82" s="396">
        <f t="shared" si="203"/>
        <v>0</v>
      </c>
      <c r="Z82" s="394">
        <f t="shared" si="113"/>
        <v>0</v>
      </c>
      <c r="AA82" s="396">
        <f t="shared" si="204"/>
        <v>0</v>
      </c>
      <c r="AB82" s="396">
        <f t="shared" si="205"/>
        <v>0</v>
      </c>
      <c r="AC82" s="394">
        <f t="shared" si="114"/>
        <v>0</v>
      </c>
      <c r="AD82" s="396">
        <f t="shared" si="206"/>
        <v>0</v>
      </c>
      <c r="AE82" s="396">
        <f t="shared" si="207"/>
        <v>0</v>
      </c>
      <c r="AF82" s="389">
        <f t="shared" si="208"/>
        <v>0</v>
      </c>
      <c r="AG82" s="367">
        <f t="shared" si="209"/>
        <v>0</v>
      </c>
      <c r="AH82" s="367">
        <f t="shared" si="210"/>
        <v>0</v>
      </c>
      <c r="AI82" s="367">
        <f t="shared" si="211"/>
        <v>0</v>
      </c>
      <c r="AJ82" s="367">
        <f t="shared" si="212"/>
        <v>0</v>
      </c>
      <c r="AK82" s="372">
        <f t="shared" si="213"/>
        <v>0</v>
      </c>
      <c r="AL82" s="394">
        <f t="shared" si="115"/>
        <v>0</v>
      </c>
      <c r="AM82" s="395">
        <f t="shared" si="116"/>
        <v>0</v>
      </c>
      <c r="AN82" s="395">
        <f t="shared" si="117"/>
        <v>0</v>
      </c>
      <c r="AO82" s="394">
        <f t="shared" si="118"/>
        <v>0</v>
      </c>
      <c r="AP82" s="395">
        <f t="shared" si="119"/>
        <v>0</v>
      </c>
      <c r="AQ82" s="395">
        <f t="shared" si="120"/>
        <v>0</v>
      </c>
      <c r="AR82" s="394">
        <f t="shared" si="121"/>
        <v>0</v>
      </c>
      <c r="AS82" s="366">
        <f t="shared" si="122"/>
        <v>0</v>
      </c>
      <c r="AT82" s="366">
        <f t="shared" si="123"/>
        <v>0</v>
      </c>
      <c r="AU82" s="394">
        <f t="shared" si="124"/>
        <v>0</v>
      </c>
      <c r="AV82" s="395">
        <f t="shared" si="125"/>
        <v>0</v>
      </c>
      <c r="AW82" s="395">
        <f t="shared" si="126"/>
        <v>0</v>
      </c>
      <c r="AX82" s="394">
        <f t="shared" si="127"/>
        <v>0</v>
      </c>
      <c r="AY82" s="366">
        <f t="shared" si="128"/>
        <v>0</v>
      </c>
      <c r="AZ82" s="366">
        <f t="shared" si="129"/>
        <v>0</v>
      </c>
      <c r="BA82" s="394">
        <f t="shared" si="130"/>
        <v>0</v>
      </c>
      <c r="BB82" s="366">
        <f t="shared" si="178"/>
        <v>0</v>
      </c>
      <c r="BC82" s="366">
        <f t="shared" si="179"/>
        <v>0</v>
      </c>
      <c r="BD82" s="394">
        <f t="shared" si="133"/>
        <v>0</v>
      </c>
      <c r="BE82" s="366">
        <f t="shared" si="180"/>
        <v>0</v>
      </c>
      <c r="BF82" s="366">
        <f t="shared" si="181"/>
        <v>0</v>
      </c>
      <c r="BG82" s="394">
        <f t="shared" si="136"/>
        <v>0</v>
      </c>
      <c r="BH82" s="366">
        <f t="shared" si="182"/>
        <v>0</v>
      </c>
      <c r="BI82" s="366">
        <f t="shared" si="183"/>
        <v>0</v>
      </c>
      <c r="BJ82" s="394">
        <f t="shared" si="139"/>
        <v>0</v>
      </c>
      <c r="BK82" s="366">
        <f t="shared" si="184"/>
        <v>0</v>
      </c>
      <c r="BL82" s="366">
        <f t="shared" si="185"/>
        <v>0</v>
      </c>
      <c r="BM82" s="394">
        <f t="shared" si="142"/>
        <v>0</v>
      </c>
      <c r="BN82" s="366">
        <f t="shared" si="186"/>
        <v>0</v>
      </c>
      <c r="BO82" s="366">
        <f t="shared" si="187"/>
        <v>0</v>
      </c>
      <c r="BP82" s="394">
        <f t="shared" si="145"/>
        <v>0</v>
      </c>
      <c r="BQ82" s="366">
        <f t="shared" si="188"/>
        <v>0</v>
      </c>
      <c r="BR82" s="366">
        <f t="shared" si="189"/>
        <v>0</v>
      </c>
      <c r="BS82" s="394">
        <f t="shared" si="148"/>
        <v>0</v>
      </c>
      <c r="BT82" s="366">
        <f t="shared" si="190"/>
        <v>0</v>
      </c>
      <c r="BU82" s="366">
        <f t="shared" si="191"/>
        <v>0</v>
      </c>
      <c r="BV82" s="394">
        <f t="shared" si="151"/>
        <v>0</v>
      </c>
      <c r="BW82" s="366">
        <f t="shared" si="192"/>
        <v>0</v>
      </c>
      <c r="BX82" s="366">
        <f t="shared" si="193"/>
        <v>0</v>
      </c>
      <c r="BY82" s="394">
        <f t="shared" si="154"/>
        <v>0</v>
      </c>
      <c r="BZ82" s="366">
        <f t="shared" si="194"/>
        <v>0</v>
      </c>
      <c r="CA82" s="366">
        <f t="shared" si="195"/>
        <v>0</v>
      </c>
      <c r="CB82" s="394">
        <f t="shared" si="157"/>
        <v>0</v>
      </c>
      <c r="CC82" s="366">
        <f t="shared" si="196"/>
        <v>0</v>
      </c>
      <c r="CD82" s="366">
        <f t="shared" si="197"/>
        <v>0</v>
      </c>
      <c r="CE82" s="394">
        <f t="shared" si="160"/>
        <v>0</v>
      </c>
      <c r="CF82" s="366">
        <f t="shared" si="161"/>
        <v>0</v>
      </c>
      <c r="CG82" s="366">
        <f t="shared" si="162"/>
        <v>0</v>
      </c>
      <c r="CH82" s="394">
        <f t="shared" si="163"/>
        <v>0</v>
      </c>
      <c r="CI82" s="366">
        <f t="shared" si="164"/>
        <v>0</v>
      </c>
      <c r="CJ82" s="366">
        <f t="shared" si="165"/>
        <v>0</v>
      </c>
      <c r="CK82" s="394">
        <f t="shared" si="166"/>
        <v>0</v>
      </c>
      <c r="CL82" s="366">
        <f t="shared" si="167"/>
        <v>0</v>
      </c>
      <c r="CM82" s="366">
        <f t="shared" si="168"/>
        <v>0</v>
      </c>
      <c r="CN82" s="394">
        <f t="shared" si="169"/>
        <v>0</v>
      </c>
      <c r="CO82" s="366">
        <f t="shared" si="170"/>
        <v>0</v>
      </c>
      <c r="CP82" s="366">
        <f t="shared" si="171"/>
        <v>0</v>
      </c>
      <c r="CQ82" s="394">
        <f t="shared" si="172"/>
        <v>0</v>
      </c>
      <c r="CR82" s="366">
        <f t="shared" si="173"/>
        <v>0</v>
      </c>
      <c r="CS82" s="366">
        <f t="shared" si="174"/>
        <v>0</v>
      </c>
      <c r="CT82" s="394">
        <f t="shared" si="175"/>
        <v>0</v>
      </c>
      <c r="CU82" s="366">
        <f t="shared" si="176"/>
        <v>0</v>
      </c>
      <c r="CV82" s="366">
        <f t="shared" si="177"/>
        <v>0</v>
      </c>
    </row>
    <row r="83" spans="1:100" x14ac:dyDescent="0.3">
      <c r="A83" s="42">
        <v>1</v>
      </c>
      <c r="B83" s="43" t="s">
        <v>143</v>
      </c>
      <c r="C83" s="8" t="s">
        <v>61</v>
      </c>
      <c r="D83" s="8" t="s">
        <v>144</v>
      </c>
      <c r="E83" s="8" t="s">
        <v>102</v>
      </c>
      <c r="F83" s="8" t="s">
        <v>18</v>
      </c>
      <c r="G83" s="8" t="s">
        <v>18</v>
      </c>
      <c r="H83" s="7" t="s">
        <v>346</v>
      </c>
      <c r="I83" s="7">
        <v>2019</v>
      </c>
      <c r="J83" s="22" t="s">
        <v>84</v>
      </c>
      <c r="K83" s="11" t="s">
        <v>56</v>
      </c>
      <c r="L83" s="2" t="s">
        <v>375</v>
      </c>
      <c r="M83" s="11" t="s">
        <v>17</v>
      </c>
      <c r="N83" s="26">
        <v>91.25</v>
      </c>
      <c r="O83" s="132">
        <f>P83/N83</f>
        <v>75000</v>
      </c>
      <c r="P83" s="350">
        <v>6843750</v>
      </c>
      <c r="Q83" s="394">
        <f t="shared" si="110"/>
        <v>0</v>
      </c>
      <c r="R83" s="395">
        <f t="shared" si="198"/>
        <v>0</v>
      </c>
      <c r="S83" s="395">
        <f t="shared" si="199"/>
        <v>0</v>
      </c>
      <c r="T83" s="394">
        <f t="shared" si="111"/>
        <v>1</v>
      </c>
      <c r="U83" s="395">
        <f t="shared" si="200"/>
        <v>91.25</v>
      </c>
      <c r="V83" s="395">
        <f t="shared" si="201"/>
        <v>6843750</v>
      </c>
      <c r="W83" s="394">
        <f t="shared" si="112"/>
        <v>0</v>
      </c>
      <c r="X83" s="396">
        <f t="shared" si="202"/>
        <v>0</v>
      </c>
      <c r="Y83" s="396">
        <f t="shared" si="203"/>
        <v>0</v>
      </c>
      <c r="Z83" s="394">
        <f t="shared" si="113"/>
        <v>0</v>
      </c>
      <c r="AA83" s="396">
        <f t="shared" si="204"/>
        <v>0</v>
      </c>
      <c r="AB83" s="396">
        <f t="shared" si="205"/>
        <v>0</v>
      </c>
      <c r="AC83" s="394">
        <f t="shared" si="114"/>
        <v>0</v>
      </c>
      <c r="AD83" s="396">
        <f t="shared" si="206"/>
        <v>0</v>
      </c>
      <c r="AE83" s="396">
        <f t="shared" si="207"/>
        <v>0</v>
      </c>
      <c r="AF83" s="389">
        <f t="shared" si="208"/>
        <v>91.25</v>
      </c>
      <c r="AG83" s="367">
        <f t="shared" si="209"/>
        <v>6843750</v>
      </c>
      <c r="AH83" s="367">
        <f t="shared" si="210"/>
        <v>1</v>
      </c>
      <c r="AI83" s="367">
        <f t="shared" si="211"/>
        <v>0</v>
      </c>
      <c r="AJ83" s="367">
        <f t="shared" si="212"/>
        <v>0</v>
      </c>
      <c r="AK83" s="372">
        <f t="shared" si="213"/>
        <v>0</v>
      </c>
      <c r="AL83" s="394">
        <f t="shared" si="115"/>
        <v>0</v>
      </c>
      <c r="AM83" s="395">
        <f t="shared" si="116"/>
        <v>0</v>
      </c>
      <c r="AN83" s="395">
        <f t="shared" si="117"/>
        <v>0</v>
      </c>
      <c r="AO83" s="394">
        <f t="shared" si="118"/>
        <v>1</v>
      </c>
      <c r="AP83" s="395">
        <f t="shared" si="119"/>
        <v>91.25</v>
      </c>
      <c r="AQ83" s="395">
        <f t="shared" si="120"/>
        <v>6843750</v>
      </c>
      <c r="AR83" s="394">
        <f t="shared" si="121"/>
        <v>0</v>
      </c>
      <c r="AS83" s="366">
        <f t="shared" si="122"/>
        <v>0</v>
      </c>
      <c r="AT83" s="366">
        <f t="shared" si="123"/>
        <v>0</v>
      </c>
      <c r="AU83" s="394">
        <f t="shared" si="124"/>
        <v>1</v>
      </c>
      <c r="AV83" s="395">
        <f t="shared" si="125"/>
        <v>91.25</v>
      </c>
      <c r="AW83" s="395">
        <f t="shared" si="126"/>
        <v>6843750</v>
      </c>
      <c r="AX83" s="394">
        <f t="shared" si="127"/>
        <v>0</v>
      </c>
      <c r="AY83" s="366">
        <f t="shared" si="128"/>
        <v>0</v>
      </c>
      <c r="AZ83" s="366">
        <f t="shared" si="129"/>
        <v>0</v>
      </c>
      <c r="BA83" s="394">
        <f t="shared" si="130"/>
        <v>0</v>
      </c>
      <c r="BB83" s="366">
        <f t="shared" si="178"/>
        <v>0</v>
      </c>
      <c r="BC83" s="366">
        <f t="shared" si="179"/>
        <v>0</v>
      </c>
      <c r="BD83" s="394">
        <f t="shared" si="133"/>
        <v>0</v>
      </c>
      <c r="BE83" s="366">
        <f t="shared" si="180"/>
        <v>0</v>
      </c>
      <c r="BF83" s="366">
        <f t="shared" si="181"/>
        <v>0</v>
      </c>
      <c r="BG83" s="394">
        <f t="shared" si="136"/>
        <v>0</v>
      </c>
      <c r="BH83" s="366">
        <f t="shared" si="182"/>
        <v>0</v>
      </c>
      <c r="BI83" s="366">
        <f t="shared" si="183"/>
        <v>0</v>
      </c>
      <c r="BJ83" s="394">
        <f t="shared" si="139"/>
        <v>0</v>
      </c>
      <c r="BK83" s="366">
        <f t="shared" si="184"/>
        <v>0</v>
      </c>
      <c r="BL83" s="366">
        <f t="shared" si="185"/>
        <v>0</v>
      </c>
      <c r="BM83" s="394">
        <f t="shared" si="142"/>
        <v>1</v>
      </c>
      <c r="BN83" s="366">
        <f t="shared" si="186"/>
        <v>91.25</v>
      </c>
      <c r="BO83" s="366">
        <f t="shared" si="187"/>
        <v>6843750</v>
      </c>
      <c r="BP83" s="394">
        <f t="shared" si="145"/>
        <v>0</v>
      </c>
      <c r="BQ83" s="366">
        <f t="shared" si="188"/>
        <v>0</v>
      </c>
      <c r="BR83" s="366">
        <f t="shared" si="189"/>
        <v>0</v>
      </c>
      <c r="BS83" s="394">
        <f t="shared" si="148"/>
        <v>0</v>
      </c>
      <c r="BT83" s="366">
        <f t="shared" si="190"/>
        <v>0</v>
      </c>
      <c r="BU83" s="366">
        <f t="shared" si="191"/>
        <v>0</v>
      </c>
      <c r="BV83" s="394">
        <f t="shared" si="151"/>
        <v>0</v>
      </c>
      <c r="BW83" s="366">
        <f t="shared" si="192"/>
        <v>0</v>
      </c>
      <c r="BX83" s="366">
        <f t="shared" si="193"/>
        <v>0</v>
      </c>
      <c r="BY83" s="394">
        <f t="shared" si="154"/>
        <v>0</v>
      </c>
      <c r="BZ83" s="366">
        <f t="shared" si="194"/>
        <v>0</v>
      </c>
      <c r="CA83" s="366">
        <f t="shared" si="195"/>
        <v>0</v>
      </c>
      <c r="CB83" s="394">
        <f t="shared" si="157"/>
        <v>0</v>
      </c>
      <c r="CC83" s="366">
        <f t="shared" si="196"/>
        <v>0</v>
      </c>
      <c r="CD83" s="366">
        <f t="shared" si="197"/>
        <v>0</v>
      </c>
      <c r="CE83" s="394">
        <f t="shared" si="160"/>
        <v>0</v>
      </c>
      <c r="CF83" s="366">
        <f t="shared" si="161"/>
        <v>0</v>
      </c>
      <c r="CG83" s="366">
        <f t="shared" si="162"/>
        <v>0</v>
      </c>
      <c r="CH83" s="394">
        <f t="shared" si="163"/>
        <v>1</v>
      </c>
      <c r="CI83" s="366">
        <f t="shared" si="164"/>
        <v>91.25</v>
      </c>
      <c r="CJ83" s="366">
        <f t="shared" si="165"/>
        <v>6843750</v>
      </c>
      <c r="CK83" s="394">
        <f t="shared" si="166"/>
        <v>0</v>
      </c>
      <c r="CL83" s="366">
        <f t="shared" si="167"/>
        <v>0</v>
      </c>
      <c r="CM83" s="366">
        <f t="shared" si="168"/>
        <v>0</v>
      </c>
      <c r="CN83" s="394">
        <f t="shared" si="169"/>
        <v>0</v>
      </c>
      <c r="CO83" s="366">
        <f t="shared" si="170"/>
        <v>0</v>
      </c>
      <c r="CP83" s="366">
        <f t="shared" si="171"/>
        <v>0</v>
      </c>
      <c r="CQ83" s="394">
        <f t="shared" si="172"/>
        <v>0</v>
      </c>
      <c r="CR83" s="366">
        <f t="shared" si="173"/>
        <v>0</v>
      </c>
      <c r="CS83" s="366">
        <f t="shared" si="174"/>
        <v>0</v>
      </c>
      <c r="CT83" s="394">
        <f t="shared" si="175"/>
        <v>0</v>
      </c>
      <c r="CU83" s="366">
        <f t="shared" si="176"/>
        <v>0</v>
      </c>
      <c r="CV83" s="366">
        <f t="shared" si="177"/>
        <v>0</v>
      </c>
    </row>
    <row r="84" spans="1:100" x14ac:dyDescent="0.3">
      <c r="A84" s="42">
        <v>2</v>
      </c>
      <c r="B84" s="43" t="s">
        <v>143</v>
      </c>
      <c r="C84" s="8" t="s">
        <v>61</v>
      </c>
      <c r="D84" s="8" t="s">
        <v>144</v>
      </c>
      <c r="E84" s="8" t="s">
        <v>102</v>
      </c>
      <c r="F84" s="8" t="s">
        <v>18</v>
      </c>
      <c r="G84" s="8" t="s">
        <v>18</v>
      </c>
      <c r="H84" s="7" t="s">
        <v>346</v>
      </c>
      <c r="I84" s="7">
        <v>2019</v>
      </c>
      <c r="J84" s="6" t="s">
        <v>83</v>
      </c>
      <c r="K84" s="11" t="s">
        <v>57</v>
      </c>
      <c r="L84" s="2" t="s">
        <v>375</v>
      </c>
      <c r="M84" s="11" t="s">
        <v>17</v>
      </c>
      <c r="N84" s="26">
        <v>165.86</v>
      </c>
      <c r="O84" s="132">
        <f>P84/N84</f>
        <v>75000</v>
      </c>
      <c r="P84" s="350">
        <v>12439500</v>
      </c>
      <c r="Q84" s="394">
        <f t="shared" si="110"/>
        <v>0</v>
      </c>
      <c r="R84" s="395">
        <f t="shared" si="198"/>
        <v>0</v>
      </c>
      <c r="S84" s="395">
        <f t="shared" si="199"/>
        <v>0</v>
      </c>
      <c r="T84" s="394">
        <f t="shared" si="111"/>
        <v>1</v>
      </c>
      <c r="U84" s="395">
        <f t="shared" si="200"/>
        <v>165.86</v>
      </c>
      <c r="V84" s="395">
        <f t="shared" si="201"/>
        <v>12439500</v>
      </c>
      <c r="W84" s="394">
        <f t="shared" si="112"/>
        <v>0</v>
      </c>
      <c r="X84" s="396">
        <f t="shared" si="202"/>
        <v>0</v>
      </c>
      <c r="Y84" s="396">
        <f t="shared" si="203"/>
        <v>0</v>
      </c>
      <c r="Z84" s="394">
        <f t="shared" si="113"/>
        <v>0</v>
      </c>
      <c r="AA84" s="396">
        <f t="shared" si="204"/>
        <v>0</v>
      </c>
      <c r="AB84" s="396">
        <f t="shared" si="205"/>
        <v>0</v>
      </c>
      <c r="AC84" s="394">
        <f t="shared" si="114"/>
        <v>0</v>
      </c>
      <c r="AD84" s="396">
        <f t="shared" si="206"/>
        <v>0</v>
      </c>
      <c r="AE84" s="396">
        <f t="shared" si="207"/>
        <v>0</v>
      </c>
      <c r="AF84" s="389">
        <f t="shared" si="208"/>
        <v>165.86</v>
      </c>
      <c r="AG84" s="367">
        <f t="shared" si="209"/>
        <v>12439500</v>
      </c>
      <c r="AH84" s="367">
        <f t="shared" si="210"/>
        <v>1</v>
      </c>
      <c r="AI84" s="367">
        <f t="shared" si="211"/>
        <v>0</v>
      </c>
      <c r="AJ84" s="367">
        <f t="shared" si="212"/>
        <v>0</v>
      </c>
      <c r="AK84" s="372">
        <f t="shared" si="213"/>
        <v>0</v>
      </c>
      <c r="AL84" s="394">
        <f t="shared" si="115"/>
        <v>0</v>
      </c>
      <c r="AM84" s="395">
        <f t="shared" si="116"/>
        <v>0</v>
      </c>
      <c r="AN84" s="395">
        <f t="shared" si="117"/>
        <v>0</v>
      </c>
      <c r="AO84" s="394">
        <f t="shared" si="118"/>
        <v>1</v>
      </c>
      <c r="AP84" s="395">
        <f t="shared" si="119"/>
        <v>165.86</v>
      </c>
      <c r="AQ84" s="395">
        <f t="shared" si="120"/>
        <v>12439500</v>
      </c>
      <c r="AR84" s="394">
        <f t="shared" si="121"/>
        <v>0</v>
      </c>
      <c r="AS84" s="366">
        <f t="shared" si="122"/>
        <v>0</v>
      </c>
      <c r="AT84" s="366">
        <f t="shared" si="123"/>
        <v>0</v>
      </c>
      <c r="AU84" s="394">
        <f t="shared" si="124"/>
        <v>1</v>
      </c>
      <c r="AV84" s="395">
        <f t="shared" si="125"/>
        <v>165.86</v>
      </c>
      <c r="AW84" s="395">
        <f t="shared" si="126"/>
        <v>12439500</v>
      </c>
      <c r="AX84" s="394">
        <f t="shared" si="127"/>
        <v>0</v>
      </c>
      <c r="AY84" s="366">
        <f t="shared" si="128"/>
        <v>0</v>
      </c>
      <c r="AZ84" s="366">
        <f t="shared" si="129"/>
        <v>0</v>
      </c>
      <c r="BA84" s="394">
        <f t="shared" si="130"/>
        <v>0</v>
      </c>
      <c r="BB84" s="366">
        <f t="shared" si="178"/>
        <v>0</v>
      </c>
      <c r="BC84" s="366">
        <f t="shared" si="179"/>
        <v>0</v>
      </c>
      <c r="BD84" s="394">
        <f t="shared" si="133"/>
        <v>0</v>
      </c>
      <c r="BE84" s="366">
        <f t="shared" si="180"/>
        <v>0</v>
      </c>
      <c r="BF84" s="366">
        <f t="shared" si="181"/>
        <v>0</v>
      </c>
      <c r="BG84" s="394">
        <f t="shared" si="136"/>
        <v>0</v>
      </c>
      <c r="BH84" s="366">
        <f t="shared" si="182"/>
        <v>0</v>
      </c>
      <c r="BI84" s="366">
        <f t="shared" si="183"/>
        <v>0</v>
      </c>
      <c r="BJ84" s="394">
        <f t="shared" si="139"/>
        <v>0</v>
      </c>
      <c r="BK84" s="366">
        <f t="shared" si="184"/>
        <v>0</v>
      </c>
      <c r="BL84" s="366">
        <f t="shared" si="185"/>
        <v>0</v>
      </c>
      <c r="BM84" s="394">
        <f t="shared" si="142"/>
        <v>1</v>
      </c>
      <c r="BN84" s="366">
        <f t="shared" si="186"/>
        <v>165.86</v>
      </c>
      <c r="BO84" s="366">
        <f t="shared" si="187"/>
        <v>12439500</v>
      </c>
      <c r="BP84" s="394">
        <f t="shared" si="145"/>
        <v>0</v>
      </c>
      <c r="BQ84" s="366">
        <f t="shared" si="188"/>
        <v>0</v>
      </c>
      <c r="BR84" s="366">
        <f t="shared" si="189"/>
        <v>0</v>
      </c>
      <c r="BS84" s="394">
        <f t="shared" si="148"/>
        <v>0</v>
      </c>
      <c r="BT84" s="366">
        <f t="shared" si="190"/>
        <v>0</v>
      </c>
      <c r="BU84" s="366">
        <f t="shared" si="191"/>
        <v>0</v>
      </c>
      <c r="BV84" s="394">
        <f t="shared" si="151"/>
        <v>0</v>
      </c>
      <c r="BW84" s="366">
        <f t="shared" si="192"/>
        <v>0</v>
      </c>
      <c r="BX84" s="366">
        <f t="shared" si="193"/>
        <v>0</v>
      </c>
      <c r="BY84" s="394">
        <f t="shared" si="154"/>
        <v>0</v>
      </c>
      <c r="BZ84" s="366">
        <f t="shared" si="194"/>
        <v>0</v>
      </c>
      <c r="CA84" s="366">
        <f t="shared" si="195"/>
        <v>0</v>
      </c>
      <c r="CB84" s="394">
        <f t="shared" si="157"/>
        <v>0</v>
      </c>
      <c r="CC84" s="366">
        <f t="shared" si="196"/>
        <v>0</v>
      </c>
      <c r="CD84" s="366">
        <f t="shared" si="197"/>
        <v>0</v>
      </c>
      <c r="CE84" s="394">
        <f t="shared" si="160"/>
        <v>0</v>
      </c>
      <c r="CF84" s="366">
        <f t="shared" si="161"/>
        <v>0</v>
      </c>
      <c r="CG84" s="366">
        <f t="shared" si="162"/>
        <v>0</v>
      </c>
      <c r="CH84" s="394">
        <f t="shared" si="163"/>
        <v>1</v>
      </c>
      <c r="CI84" s="366">
        <f t="shared" si="164"/>
        <v>165.86</v>
      </c>
      <c r="CJ84" s="366">
        <f t="shared" si="165"/>
        <v>12439500</v>
      </c>
      <c r="CK84" s="394">
        <f t="shared" si="166"/>
        <v>0</v>
      </c>
      <c r="CL84" s="366">
        <f t="shared" si="167"/>
        <v>0</v>
      </c>
      <c r="CM84" s="366">
        <f t="shared" si="168"/>
        <v>0</v>
      </c>
      <c r="CN84" s="394">
        <f t="shared" si="169"/>
        <v>0</v>
      </c>
      <c r="CO84" s="366">
        <f t="shared" si="170"/>
        <v>0</v>
      </c>
      <c r="CP84" s="366">
        <f t="shared" si="171"/>
        <v>0</v>
      </c>
      <c r="CQ84" s="394">
        <f t="shared" si="172"/>
        <v>0</v>
      </c>
      <c r="CR84" s="366">
        <f t="shared" si="173"/>
        <v>0</v>
      </c>
      <c r="CS84" s="366">
        <f t="shared" si="174"/>
        <v>0</v>
      </c>
      <c r="CT84" s="394">
        <f t="shared" si="175"/>
        <v>0</v>
      </c>
      <c r="CU84" s="366">
        <f t="shared" si="176"/>
        <v>0</v>
      </c>
      <c r="CV84" s="366">
        <f t="shared" si="177"/>
        <v>0</v>
      </c>
    </row>
    <row r="85" spans="1:100" x14ac:dyDescent="0.3">
      <c r="A85" s="42">
        <v>3</v>
      </c>
      <c r="B85" s="43" t="s">
        <v>143</v>
      </c>
      <c r="C85" s="8" t="s">
        <v>61</v>
      </c>
      <c r="D85" s="8" t="s">
        <v>144</v>
      </c>
      <c r="E85" s="8" t="s">
        <v>102</v>
      </c>
      <c r="F85" s="8" t="s">
        <v>18</v>
      </c>
      <c r="G85" s="8" t="s">
        <v>18</v>
      </c>
      <c r="H85" s="7" t="s">
        <v>346</v>
      </c>
      <c r="I85" s="7">
        <v>2019</v>
      </c>
      <c r="J85" s="6" t="s">
        <v>83</v>
      </c>
      <c r="K85" s="11" t="s">
        <v>57</v>
      </c>
      <c r="L85" s="2" t="s">
        <v>375</v>
      </c>
      <c r="M85" s="11" t="s">
        <v>17</v>
      </c>
      <c r="N85" s="26">
        <v>152.80000000000001</v>
      </c>
      <c r="O85" s="132">
        <f>P85/N85</f>
        <v>75000</v>
      </c>
      <c r="P85" s="350">
        <v>11460000</v>
      </c>
      <c r="Q85" s="394">
        <f t="shared" si="110"/>
        <v>0</v>
      </c>
      <c r="R85" s="395">
        <f t="shared" si="198"/>
        <v>0</v>
      </c>
      <c r="S85" s="395">
        <f t="shared" si="199"/>
        <v>0</v>
      </c>
      <c r="T85" s="394">
        <f t="shared" si="111"/>
        <v>1</v>
      </c>
      <c r="U85" s="395">
        <f t="shared" si="200"/>
        <v>152.80000000000001</v>
      </c>
      <c r="V85" s="395">
        <f t="shared" si="201"/>
        <v>11460000</v>
      </c>
      <c r="W85" s="394">
        <f t="shared" si="112"/>
        <v>0</v>
      </c>
      <c r="X85" s="396">
        <f t="shared" si="202"/>
        <v>0</v>
      </c>
      <c r="Y85" s="396">
        <f t="shared" si="203"/>
        <v>0</v>
      </c>
      <c r="Z85" s="394">
        <f t="shared" si="113"/>
        <v>0</v>
      </c>
      <c r="AA85" s="396">
        <f t="shared" si="204"/>
        <v>0</v>
      </c>
      <c r="AB85" s="396">
        <f t="shared" si="205"/>
        <v>0</v>
      </c>
      <c r="AC85" s="394">
        <f t="shared" si="114"/>
        <v>0</v>
      </c>
      <c r="AD85" s="396">
        <f t="shared" si="206"/>
        <v>0</v>
      </c>
      <c r="AE85" s="396">
        <f t="shared" si="207"/>
        <v>0</v>
      </c>
      <c r="AF85" s="389">
        <f t="shared" si="208"/>
        <v>152.80000000000001</v>
      </c>
      <c r="AG85" s="367">
        <f t="shared" si="209"/>
        <v>11460000</v>
      </c>
      <c r="AH85" s="367">
        <f t="shared" si="210"/>
        <v>1</v>
      </c>
      <c r="AI85" s="367">
        <f t="shared" si="211"/>
        <v>0</v>
      </c>
      <c r="AJ85" s="367">
        <f t="shared" si="212"/>
        <v>0</v>
      </c>
      <c r="AK85" s="372">
        <f t="shared" si="213"/>
        <v>0</v>
      </c>
      <c r="AL85" s="394">
        <f t="shared" si="115"/>
        <v>0</v>
      </c>
      <c r="AM85" s="395">
        <f t="shared" si="116"/>
        <v>0</v>
      </c>
      <c r="AN85" s="395">
        <f t="shared" si="117"/>
        <v>0</v>
      </c>
      <c r="AO85" s="394">
        <f t="shared" si="118"/>
        <v>1</v>
      </c>
      <c r="AP85" s="395">
        <f t="shared" si="119"/>
        <v>152.80000000000001</v>
      </c>
      <c r="AQ85" s="395">
        <f t="shared" si="120"/>
        <v>11460000</v>
      </c>
      <c r="AR85" s="394">
        <f t="shared" si="121"/>
        <v>0</v>
      </c>
      <c r="AS85" s="366">
        <f t="shared" si="122"/>
        <v>0</v>
      </c>
      <c r="AT85" s="366">
        <f t="shared" si="123"/>
        <v>0</v>
      </c>
      <c r="AU85" s="394">
        <f t="shared" si="124"/>
        <v>1</v>
      </c>
      <c r="AV85" s="395">
        <f t="shared" si="125"/>
        <v>152.80000000000001</v>
      </c>
      <c r="AW85" s="395">
        <f t="shared" si="126"/>
        <v>11460000</v>
      </c>
      <c r="AX85" s="394">
        <f t="shared" si="127"/>
        <v>0</v>
      </c>
      <c r="AY85" s="366">
        <f t="shared" si="128"/>
        <v>0</v>
      </c>
      <c r="AZ85" s="366">
        <f t="shared" si="129"/>
        <v>0</v>
      </c>
      <c r="BA85" s="394">
        <f t="shared" si="130"/>
        <v>0</v>
      </c>
      <c r="BB85" s="366">
        <f t="shared" si="178"/>
        <v>0</v>
      </c>
      <c r="BC85" s="366">
        <f t="shared" si="179"/>
        <v>0</v>
      </c>
      <c r="BD85" s="394">
        <f t="shared" si="133"/>
        <v>0</v>
      </c>
      <c r="BE85" s="366">
        <f t="shared" si="180"/>
        <v>0</v>
      </c>
      <c r="BF85" s="366">
        <f t="shared" si="181"/>
        <v>0</v>
      </c>
      <c r="BG85" s="394">
        <f t="shared" si="136"/>
        <v>0</v>
      </c>
      <c r="BH85" s="366">
        <f t="shared" si="182"/>
        <v>0</v>
      </c>
      <c r="BI85" s="366">
        <f t="shared" si="183"/>
        <v>0</v>
      </c>
      <c r="BJ85" s="394">
        <f t="shared" si="139"/>
        <v>0</v>
      </c>
      <c r="BK85" s="366">
        <f t="shared" si="184"/>
        <v>0</v>
      </c>
      <c r="BL85" s="366">
        <f t="shared" si="185"/>
        <v>0</v>
      </c>
      <c r="BM85" s="394">
        <f t="shared" si="142"/>
        <v>1</v>
      </c>
      <c r="BN85" s="366">
        <f t="shared" si="186"/>
        <v>152.80000000000001</v>
      </c>
      <c r="BO85" s="366">
        <f t="shared" si="187"/>
        <v>11460000</v>
      </c>
      <c r="BP85" s="394">
        <f t="shared" si="145"/>
        <v>0</v>
      </c>
      <c r="BQ85" s="366">
        <f t="shared" si="188"/>
        <v>0</v>
      </c>
      <c r="BR85" s="366">
        <f t="shared" si="189"/>
        <v>0</v>
      </c>
      <c r="BS85" s="394">
        <f t="shared" si="148"/>
        <v>0</v>
      </c>
      <c r="BT85" s="366">
        <f t="shared" si="190"/>
        <v>0</v>
      </c>
      <c r="BU85" s="366">
        <f t="shared" si="191"/>
        <v>0</v>
      </c>
      <c r="BV85" s="394">
        <f t="shared" si="151"/>
        <v>0</v>
      </c>
      <c r="BW85" s="366">
        <f t="shared" si="192"/>
        <v>0</v>
      </c>
      <c r="BX85" s="366">
        <f t="shared" si="193"/>
        <v>0</v>
      </c>
      <c r="BY85" s="394">
        <f t="shared" si="154"/>
        <v>0</v>
      </c>
      <c r="BZ85" s="366">
        <f t="shared" si="194"/>
        <v>0</v>
      </c>
      <c r="CA85" s="366">
        <f t="shared" si="195"/>
        <v>0</v>
      </c>
      <c r="CB85" s="394">
        <f t="shared" si="157"/>
        <v>0</v>
      </c>
      <c r="CC85" s="366">
        <f t="shared" si="196"/>
        <v>0</v>
      </c>
      <c r="CD85" s="366">
        <f t="shared" si="197"/>
        <v>0</v>
      </c>
      <c r="CE85" s="394">
        <f t="shared" si="160"/>
        <v>0</v>
      </c>
      <c r="CF85" s="366">
        <f t="shared" si="161"/>
        <v>0</v>
      </c>
      <c r="CG85" s="366">
        <f t="shared" si="162"/>
        <v>0</v>
      </c>
      <c r="CH85" s="394">
        <f t="shared" si="163"/>
        <v>1</v>
      </c>
      <c r="CI85" s="366">
        <f t="shared" si="164"/>
        <v>152.80000000000001</v>
      </c>
      <c r="CJ85" s="366">
        <f t="shared" si="165"/>
        <v>11460000</v>
      </c>
      <c r="CK85" s="394">
        <f t="shared" si="166"/>
        <v>0</v>
      </c>
      <c r="CL85" s="366">
        <f t="shared" si="167"/>
        <v>0</v>
      </c>
      <c r="CM85" s="366">
        <f t="shared" si="168"/>
        <v>0</v>
      </c>
      <c r="CN85" s="394">
        <f t="shared" si="169"/>
        <v>0</v>
      </c>
      <c r="CO85" s="366">
        <f t="shared" si="170"/>
        <v>0</v>
      </c>
      <c r="CP85" s="366">
        <f t="shared" si="171"/>
        <v>0</v>
      </c>
      <c r="CQ85" s="394">
        <f t="shared" si="172"/>
        <v>0</v>
      </c>
      <c r="CR85" s="366">
        <f t="shared" si="173"/>
        <v>0</v>
      </c>
      <c r="CS85" s="366">
        <f t="shared" si="174"/>
        <v>0</v>
      </c>
      <c r="CT85" s="394">
        <f t="shared" si="175"/>
        <v>0</v>
      </c>
      <c r="CU85" s="366">
        <f t="shared" si="176"/>
        <v>0</v>
      </c>
      <c r="CV85" s="366">
        <f t="shared" si="177"/>
        <v>0</v>
      </c>
    </row>
    <row r="86" spans="1:100" x14ac:dyDescent="0.3">
      <c r="A86" s="42">
        <v>4</v>
      </c>
      <c r="B86" s="43" t="s">
        <v>143</v>
      </c>
      <c r="C86" s="8" t="s">
        <v>61</v>
      </c>
      <c r="D86" s="8" t="s">
        <v>144</v>
      </c>
      <c r="E86" s="8" t="s">
        <v>102</v>
      </c>
      <c r="F86" s="8" t="s">
        <v>18</v>
      </c>
      <c r="G86" s="8" t="s">
        <v>18</v>
      </c>
      <c r="H86" s="7" t="s">
        <v>346</v>
      </c>
      <c r="I86" s="7">
        <v>2019</v>
      </c>
      <c r="J86" s="22" t="s">
        <v>84</v>
      </c>
      <c r="K86" s="11" t="s">
        <v>58</v>
      </c>
      <c r="L86" s="2" t="s">
        <v>375</v>
      </c>
      <c r="M86" s="11" t="s">
        <v>17</v>
      </c>
      <c r="N86" s="26">
        <v>94.13</v>
      </c>
      <c r="O86" s="132">
        <f t="shared" ref="O86:O90" si="214">P86/N86</f>
        <v>75000</v>
      </c>
      <c r="P86" s="350">
        <v>7059750</v>
      </c>
      <c r="Q86" s="394">
        <f t="shared" si="110"/>
        <v>0</v>
      </c>
      <c r="R86" s="395">
        <f t="shared" si="198"/>
        <v>0</v>
      </c>
      <c r="S86" s="395">
        <f t="shared" si="199"/>
        <v>0</v>
      </c>
      <c r="T86" s="394">
        <f t="shared" si="111"/>
        <v>1</v>
      </c>
      <c r="U86" s="395">
        <f t="shared" si="200"/>
        <v>94.13</v>
      </c>
      <c r="V86" s="395">
        <f t="shared" si="201"/>
        <v>7059750</v>
      </c>
      <c r="W86" s="394">
        <f t="shared" si="112"/>
        <v>0</v>
      </c>
      <c r="X86" s="396">
        <f t="shared" si="202"/>
        <v>0</v>
      </c>
      <c r="Y86" s="396">
        <f t="shared" si="203"/>
        <v>0</v>
      </c>
      <c r="Z86" s="394">
        <f t="shared" si="113"/>
        <v>0</v>
      </c>
      <c r="AA86" s="396">
        <f t="shared" si="204"/>
        <v>0</v>
      </c>
      <c r="AB86" s="396">
        <f t="shared" si="205"/>
        <v>0</v>
      </c>
      <c r="AC86" s="394">
        <f t="shared" si="114"/>
        <v>0</v>
      </c>
      <c r="AD86" s="396">
        <f t="shared" si="206"/>
        <v>0</v>
      </c>
      <c r="AE86" s="396">
        <f t="shared" si="207"/>
        <v>0</v>
      </c>
      <c r="AF86" s="389">
        <f t="shared" si="208"/>
        <v>94.13</v>
      </c>
      <c r="AG86" s="367">
        <f t="shared" si="209"/>
        <v>7059750</v>
      </c>
      <c r="AH86" s="367">
        <f t="shared" si="210"/>
        <v>1</v>
      </c>
      <c r="AI86" s="367">
        <f t="shared" si="211"/>
        <v>0</v>
      </c>
      <c r="AJ86" s="367">
        <f t="shared" si="212"/>
        <v>0</v>
      </c>
      <c r="AK86" s="372">
        <f t="shared" si="213"/>
        <v>0</v>
      </c>
      <c r="AL86" s="394">
        <f t="shared" si="115"/>
        <v>0</v>
      </c>
      <c r="AM86" s="395">
        <f t="shared" si="116"/>
        <v>0</v>
      </c>
      <c r="AN86" s="395">
        <f t="shared" si="117"/>
        <v>0</v>
      </c>
      <c r="AO86" s="394">
        <f t="shared" si="118"/>
        <v>1</v>
      </c>
      <c r="AP86" s="395">
        <f t="shared" si="119"/>
        <v>94.13</v>
      </c>
      <c r="AQ86" s="395">
        <f t="shared" si="120"/>
        <v>7059750</v>
      </c>
      <c r="AR86" s="394">
        <f t="shared" si="121"/>
        <v>0</v>
      </c>
      <c r="AS86" s="366">
        <f t="shared" si="122"/>
        <v>0</v>
      </c>
      <c r="AT86" s="366">
        <f t="shared" si="123"/>
        <v>0</v>
      </c>
      <c r="AU86" s="394">
        <f t="shared" si="124"/>
        <v>1</v>
      </c>
      <c r="AV86" s="395">
        <f t="shared" si="125"/>
        <v>94.13</v>
      </c>
      <c r="AW86" s="395">
        <f t="shared" si="126"/>
        <v>7059750</v>
      </c>
      <c r="AX86" s="394">
        <f t="shared" si="127"/>
        <v>0</v>
      </c>
      <c r="AY86" s="366">
        <f t="shared" si="128"/>
        <v>0</v>
      </c>
      <c r="AZ86" s="366">
        <f t="shared" si="129"/>
        <v>0</v>
      </c>
      <c r="BA86" s="394">
        <f t="shared" si="130"/>
        <v>0</v>
      </c>
      <c r="BB86" s="366">
        <f t="shared" si="178"/>
        <v>0</v>
      </c>
      <c r="BC86" s="366">
        <f t="shared" si="179"/>
        <v>0</v>
      </c>
      <c r="BD86" s="394">
        <f t="shared" si="133"/>
        <v>0</v>
      </c>
      <c r="BE86" s="366">
        <f t="shared" si="180"/>
        <v>0</v>
      </c>
      <c r="BF86" s="366">
        <f t="shared" si="181"/>
        <v>0</v>
      </c>
      <c r="BG86" s="394">
        <f t="shared" si="136"/>
        <v>0</v>
      </c>
      <c r="BH86" s="366">
        <f t="shared" si="182"/>
        <v>0</v>
      </c>
      <c r="BI86" s="366">
        <f t="shared" si="183"/>
        <v>0</v>
      </c>
      <c r="BJ86" s="394">
        <f t="shared" si="139"/>
        <v>0</v>
      </c>
      <c r="BK86" s="366">
        <f t="shared" si="184"/>
        <v>0</v>
      </c>
      <c r="BL86" s="366">
        <f t="shared" si="185"/>
        <v>0</v>
      </c>
      <c r="BM86" s="394">
        <f t="shared" si="142"/>
        <v>1</v>
      </c>
      <c r="BN86" s="366">
        <f t="shared" si="186"/>
        <v>94.13</v>
      </c>
      <c r="BO86" s="366">
        <f t="shared" si="187"/>
        <v>7059750</v>
      </c>
      <c r="BP86" s="394">
        <f t="shared" si="145"/>
        <v>0</v>
      </c>
      <c r="BQ86" s="366">
        <f t="shared" si="188"/>
        <v>0</v>
      </c>
      <c r="BR86" s="366">
        <f t="shared" si="189"/>
        <v>0</v>
      </c>
      <c r="BS86" s="394">
        <f t="shared" si="148"/>
        <v>0</v>
      </c>
      <c r="BT86" s="366">
        <f t="shared" si="190"/>
        <v>0</v>
      </c>
      <c r="BU86" s="366">
        <f t="shared" si="191"/>
        <v>0</v>
      </c>
      <c r="BV86" s="394">
        <f t="shared" si="151"/>
        <v>0</v>
      </c>
      <c r="BW86" s="366">
        <f t="shared" si="192"/>
        <v>0</v>
      </c>
      <c r="BX86" s="366">
        <f t="shared" si="193"/>
        <v>0</v>
      </c>
      <c r="BY86" s="394">
        <f t="shared" si="154"/>
        <v>0</v>
      </c>
      <c r="BZ86" s="366">
        <f t="shared" si="194"/>
        <v>0</v>
      </c>
      <c r="CA86" s="366">
        <f t="shared" si="195"/>
        <v>0</v>
      </c>
      <c r="CB86" s="394">
        <f t="shared" si="157"/>
        <v>0</v>
      </c>
      <c r="CC86" s="366">
        <f t="shared" si="196"/>
        <v>0</v>
      </c>
      <c r="CD86" s="366">
        <f t="shared" si="197"/>
        <v>0</v>
      </c>
      <c r="CE86" s="394">
        <f t="shared" si="160"/>
        <v>0</v>
      </c>
      <c r="CF86" s="366">
        <f t="shared" si="161"/>
        <v>0</v>
      </c>
      <c r="CG86" s="366">
        <f t="shared" si="162"/>
        <v>0</v>
      </c>
      <c r="CH86" s="394">
        <f t="shared" si="163"/>
        <v>1</v>
      </c>
      <c r="CI86" s="366">
        <f t="shared" si="164"/>
        <v>94.13</v>
      </c>
      <c r="CJ86" s="366">
        <f t="shared" si="165"/>
        <v>7059750</v>
      </c>
      <c r="CK86" s="394">
        <f t="shared" si="166"/>
        <v>0</v>
      </c>
      <c r="CL86" s="366">
        <f t="shared" si="167"/>
        <v>0</v>
      </c>
      <c r="CM86" s="366">
        <f t="shared" si="168"/>
        <v>0</v>
      </c>
      <c r="CN86" s="394">
        <f t="shared" si="169"/>
        <v>0</v>
      </c>
      <c r="CO86" s="366">
        <f t="shared" si="170"/>
        <v>0</v>
      </c>
      <c r="CP86" s="366">
        <f t="shared" si="171"/>
        <v>0</v>
      </c>
      <c r="CQ86" s="394">
        <f t="shared" si="172"/>
        <v>0</v>
      </c>
      <c r="CR86" s="366">
        <f t="shared" si="173"/>
        <v>0</v>
      </c>
      <c r="CS86" s="366">
        <f t="shared" si="174"/>
        <v>0</v>
      </c>
      <c r="CT86" s="394">
        <f t="shared" si="175"/>
        <v>0</v>
      </c>
      <c r="CU86" s="366">
        <f t="shared" si="176"/>
        <v>0</v>
      </c>
      <c r="CV86" s="366">
        <f t="shared" si="177"/>
        <v>0</v>
      </c>
    </row>
    <row r="87" spans="1:100" x14ac:dyDescent="0.3">
      <c r="A87" s="42">
        <v>5</v>
      </c>
      <c r="B87" s="43" t="s">
        <v>143</v>
      </c>
      <c r="C87" s="8" t="s">
        <v>244</v>
      </c>
      <c r="D87" s="8" t="s">
        <v>245</v>
      </c>
      <c r="E87" s="8" t="s">
        <v>102</v>
      </c>
      <c r="F87" s="8" t="s">
        <v>18</v>
      </c>
      <c r="G87" s="8" t="s">
        <v>18</v>
      </c>
      <c r="H87" s="7" t="s">
        <v>345</v>
      </c>
      <c r="I87" s="7">
        <v>2020</v>
      </c>
      <c r="J87" s="22" t="s">
        <v>84</v>
      </c>
      <c r="K87" s="11" t="s">
        <v>246</v>
      </c>
      <c r="L87" s="2" t="s">
        <v>375</v>
      </c>
      <c r="M87" s="2" t="s">
        <v>392</v>
      </c>
      <c r="N87" s="26">
        <v>227.99</v>
      </c>
      <c r="O87" s="132">
        <f t="shared" si="214"/>
        <v>85000</v>
      </c>
      <c r="P87" s="350">
        <v>19379150</v>
      </c>
      <c r="Q87" s="394">
        <f t="shared" si="110"/>
        <v>0</v>
      </c>
      <c r="R87" s="395">
        <f t="shared" si="198"/>
        <v>0</v>
      </c>
      <c r="S87" s="395">
        <f t="shared" si="199"/>
        <v>0</v>
      </c>
      <c r="T87" s="394">
        <f t="shared" si="111"/>
        <v>1</v>
      </c>
      <c r="U87" s="395">
        <f t="shared" si="200"/>
        <v>227.99</v>
      </c>
      <c r="V87" s="395">
        <f t="shared" si="201"/>
        <v>19379150</v>
      </c>
      <c r="W87" s="394">
        <f t="shared" si="112"/>
        <v>0</v>
      </c>
      <c r="X87" s="396">
        <f t="shared" si="202"/>
        <v>0</v>
      </c>
      <c r="Y87" s="396">
        <f t="shared" si="203"/>
        <v>0</v>
      </c>
      <c r="Z87" s="394">
        <f t="shared" si="113"/>
        <v>0</v>
      </c>
      <c r="AA87" s="396">
        <f t="shared" si="204"/>
        <v>0</v>
      </c>
      <c r="AB87" s="396">
        <f t="shared" si="205"/>
        <v>0</v>
      </c>
      <c r="AC87" s="394">
        <f t="shared" si="114"/>
        <v>0</v>
      </c>
      <c r="AD87" s="396">
        <f t="shared" si="206"/>
        <v>0</v>
      </c>
      <c r="AE87" s="396">
        <f t="shared" si="207"/>
        <v>0</v>
      </c>
      <c r="AF87" s="389">
        <f t="shared" si="208"/>
        <v>227.99</v>
      </c>
      <c r="AG87" s="367">
        <f t="shared" si="209"/>
        <v>19379150</v>
      </c>
      <c r="AH87" s="367">
        <f t="shared" si="210"/>
        <v>1</v>
      </c>
      <c r="AI87" s="367">
        <f t="shared" si="211"/>
        <v>0</v>
      </c>
      <c r="AJ87" s="367">
        <f t="shared" si="212"/>
        <v>0</v>
      </c>
      <c r="AK87" s="372">
        <f t="shared" si="213"/>
        <v>0</v>
      </c>
      <c r="AL87" s="394">
        <f t="shared" si="115"/>
        <v>0</v>
      </c>
      <c r="AM87" s="395">
        <f t="shared" si="116"/>
        <v>0</v>
      </c>
      <c r="AN87" s="395">
        <f t="shared" si="117"/>
        <v>0</v>
      </c>
      <c r="AO87" s="394">
        <f t="shared" si="118"/>
        <v>1</v>
      </c>
      <c r="AP87" s="395">
        <f t="shared" si="119"/>
        <v>227.99</v>
      </c>
      <c r="AQ87" s="395">
        <f t="shared" si="120"/>
        <v>19379150</v>
      </c>
      <c r="AR87" s="394">
        <f t="shared" si="121"/>
        <v>0</v>
      </c>
      <c r="AS87" s="366">
        <f t="shared" si="122"/>
        <v>0</v>
      </c>
      <c r="AT87" s="366">
        <f t="shared" si="123"/>
        <v>0</v>
      </c>
      <c r="AU87" s="394">
        <f t="shared" si="124"/>
        <v>0</v>
      </c>
      <c r="AV87" s="395">
        <f t="shared" si="125"/>
        <v>0</v>
      </c>
      <c r="AW87" s="395">
        <f t="shared" si="126"/>
        <v>0</v>
      </c>
      <c r="AX87" s="394">
        <f t="shared" si="127"/>
        <v>1</v>
      </c>
      <c r="AY87" s="366">
        <f t="shared" si="128"/>
        <v>227.99</v>
      </c>
      <c r="AZ87" s="366">
        <f t="shared" si="129"/>
        <v>19379150</v>
      </c>
      <c r="BA87" s="394">
        <f t="shared" si="130"/>
        <v>0</v>
      </c>
      <c r="BB87" s="366">
        <f t="shared" si="178"/>
        <v>0</v>
      </c>
      <c r="BC87" s="366">
        <f t="shared" si="179"/>
        <v>0</v>
      </c>
      <c r="BD87" s="394">
        <f t="shared" si="133"/>
        <v>0</v>
      </c>
      <c r="BE87" s="366">
        <f t="shared" si="180"/>
        <v>0</v>
      </c>
      <c r="BF87" s="366">
        <f t="shared" si="181"/>
        <v>0</v>
      </c>
      <c r="BG87" s="394">
        <f t="shared" si="136"/>
        <v>0</v>
      </c>
      <c r="BH87" s="366">
        <f t="shared" si="182"/>
        <v>0</v>
      </c>
      <c r="BI87" s="366">
        <f t="shared" si="183"/>
        <v>0</v>
      </c>
      <c r="BJ87" s="394">
        <f t="shared" si="139"/>
        <v>0</v>
      </c>
      <c r="BK87" s="366">
        <f t="shared" si="184"/>
        <v>0</v>
      </c>
      <c r="BL87" s="366">
        <f t="shared" si="185"/>
        <v>0</v>
      </c>
      <c r="BM87" s="394">
        <f t="shared" si="142"/>
        <v>1</v>
      </c>
      <c r="BN87" s="366">
        <f t="shared" si="186"/>
        <v>227.99</v>
      </c>
      <c r="BO87" s="366">
        <f t="shared" si="187"/>
        <v>19379150</v>
      </c>
      <c r="BP87" s="394">
        <f t="shared" si="145"/>
        <v>0</v>
      </c>
      <c r="BQ87" s="366">
        <f t="shared" si="188"/>
        <v>0</v>
      </c>
      <c r="BR87" s="366">
        <f t="shared" si="189"/>
        <v>0</v>
      </c>
      <c r="BS87" s="394">
        <f t="shared" si="148"/>
        <v>0</v>
      </c>
      <c r="BT87" s="366">
        <f t="shared" si="190"/>
        <v>0</v>
      </c>
      <c r="BU87" s="366">
        <f t="shared" si="191"/>
        <v>0</v>
      </c>
      <c r="BV87" s="394">
        <f t="shared" si="151"/>
        <v>0</v>
      </c>
      <c r="BW87" s="366">
        <f t="shared" si="192"/>
        <v>0</v>
      </c>
      <c r="BX87" s="366">
        <f t="shared" si="193"/>
        <v>0</v>
      </c>
      <c r="BY87" s="394">
        <f t="shared" si="154"/>
        <v>0</v>
      </c>
      <c r="BZ87" s="366">
        <f t="shared" si="194"/>
        <v>0</v>
      </c>
      <c r="CA87" s="366">
        <f t="shared" si="195"/>
        <v>0</v>
      </c>
      <c r="CB87" s="394">
        <f t="shared" si="157"/>
        <v>0</v>
      </c>
      <c r="CC87" s="366">
        <f t="shared" si="196"/>
        <v>0</v>
      </c>
      <c r="CD87" s="366">
        <f t="shared" si="197"/>
        <v>0</v>
      </c>
      <c r="CE87" s="394">
        <f t="shared" si="160"/>
        <v>0</v>
      </c>
      <c r="CF87" s="366">
        <f t="shared" si="161"/>
        <v>0</v>
      </c>
      <c r="CG87" s="366">
        <f t="shared" si="162"/>
        <v>0</v>
      </c>
      <c r="CH87" s="394">
        <f t="shared" si="163"/>
        <v>0</v>
      </c>
      <c r="CI87" s="366">
        <f t="shared" si="164"/>
        <v>0</v>
      </c>
      <c r="CJ87" s="366">
        <f t="shared" si="165"/>
        <v>0</v>
      </c>
      <c r="CK87" s="394">
        <f t="shared" si="166"/>
        <v>1</v>
      </c>
      <c r="CL87" s="366">
        <f t="shared" si="167"/>
        <v>227.99</v>
      </c>
      <c r="CM87" s="366">
        <f t="shared" si="168"/>
        <v>19379150</v>
      </c>
      <c r="CN87" s="394">
        <f t="shared" si="169"/>
        <v>0</v>
      </c>
      <c r="CO87" s="366">
        <f t="shared" si="170"/>
        <v>0</v>
      </c>
      <c r="CP87" s="366">
        <f t="shared" si="171"/>
        <v>0</v>
      </c>
      <c r="CQ87" s="394">
        <f t="shared" si="172"/>
        <v>0</v>
      </c>
      <c r="CR87" s="366">
        <f t="shared" si="173"/>
        <v>0</v>
      </c>
      <c r="CS87" s="366">
        <f t="shared" si="174"/>
        <v>0</v>
      </c>
      <c r="CT87" s="394">
        <f t="shared" si="175"/>
        <v>0</v>
      </c>
      <c r="CU87" s="366">
        <f t="shared" si="176"/>
        <v>0</v>
      </c>
      <c r="CV87" s="366">
        <f t="shared" si="177"/>
        <v>0</v>
      </c>
    </row>
    <row r="88" spans="1:100" x14ac:dyDescent="0.3">
      <c r="A88" s="42">
        <v>6</v>
      </c>
      <c r="B88" s="43" t="s">
        <v>143</v>
      </c>
      <c r="C88" s="8" t="s">
        <v>244</v>
      </c>
      <c r="D88" s="8" t="s">
        <v>245</v>
      </c>
      <c r="E88" s="8" t="s">
        <v>102</v>
      </c>
      <c r="F88" s="8" t="s">
        <v>18</v>
      </c>
      <c r="G88" s="8" t="s">
        <v>18</v>
      </c>
      <c r="H88" s="7" t="s">
        <v>345</v>
      </c>
      <c r="I88" s="7">
        <v>2020</v>
      </c>
      <c r="J88" s="22" t="s">
        <v>84</v>
      </c>
      <c r="K88" s="11" t="s">
        <v>247</v>
      </c>
      <c r="L88" s="2" t="s">
        <v>375</v>
      </c>
      <c r="M88" s="2" t="s">
        <v>392</v>
      </c>
      <c r="N88" s="26">
        <v>84.72</v>
      </c>
      <c r="O88" s="132">
        <f t="shared" si="214"/>
        <v>85000</v>
      </c>
      <c r="P88" s="350">
        <v>7201200</v>
      </c>
      <c r="Q88" s="394">
        <f t="shared" si="110"/>
        <v>0</v>
      </c>
      <c r="R88" s="395">
        <f t="shared" si="198"/>
        <v>0</v>
      </c>
      <c r="S88" s="395">
        <f t="shared" si="199"/>
        <v>0</v>
      </c>
      <c r="T88" s="394">
        <f t="shared" si="111"/>
        <v>1</v>
      </c>
      <c r="U88" s="395">
        <f t="shared" si="200"/>
        <v>84.72</v>
      </c>
      <c r="V88" s="395">
        <f t="shared" si="201"/>
        <v>7201200</v>
      </c>
      <c r="W88" s="394">
        <f t="shared" si="112"/>
        <v>0</v>
      </c>
      <c r="X88" s="396">
        <f t="shared" si="202"/>
        <v>0</v>
      </c>
      <c r="Y88" s="396">
        <f t="shared" si="203"/>
        <v>0</v>
      </c>
      <c r="Z88" s="394">
        <f t="shared" si="113"/>
        <v>0</v>
      </c>
      <c r="AA88" s="396">
        <f t="shared" si="204"/>
        <v>0</v>
      </c>
      <c r="AB88" s="396">
        <f t="shared" si="205"/>
        <v>0</v>
      </c>
      <c r="AC88" s="394">
        <f t="shared" si="114"/>
        <v>0</v>
      </c>
      <c r="AD88" s="396">
        <f t="shared" si="206"/>
        <v>0</v>
      </c>
      <c r="AE88" s="396">
        <f t="shared" si="207"/>
        <v>0</v>
      </c>
      <c r="AF88" s="389">
        <f t="shared" si="208"/>
        <v>84.72</v>
      </c>
      <c r="AG88" s="367">
        <f t="shared" si="209"/>
        <v>7201200</v>
      </c>
      <c r="AH88" s="367">
        <f t="shared" si="210"/>
        <v>1</v>
      </c>
      <c r="AI88" s="367">
        <f t="shared" si="211"/>
        <v>0</v>
      </c>
      <c r="AJ88" s="367">
        <f t="shared" si="212"/>
        <v>0</v>
      </c>
      <c r="AK88" s="372">
        <f t="shared" si="213"/>
        <v>0</v>
      </c>
      <c r="AL88" s="394">
        <f t="shared" si="115"/>
        <v>0</v>
      </c>
      <c r="AM88" s="395">
        <f t="shared" si="116"/>
        <v>0</v>
      </c>
      <c r="AN88" s="395">
        <f t="shared" si="117"/>
        <v>0</v>
      </c>
      <c r="AO88" s="394">
        <f t="shared" si="118"/>
        <v>1</v>
      </c>
      <c r="AP88" s="395">
        <f t="shared" si="119"/>
        <v>84.72</v>
      </c>
      <c r="AQ88" s="395">
        <f t="shared" si="120"/>
        <v>7201200</v>
      </c>
      <c r="AR88" s="394">
        <f t="shared" si="121"/>
        <v>0</v>
      </c>
      <c r="AS88" s="366">
        <f t="shared" si="122"/>
        <v>0</v>
      </c>
      <c r="AT88" s="366">
        <f t="shared" si="123"/>
        <v>0</v>
      </c>
      <c r="AU88" s="394">
        <f t="shared" si="124"/>
        <v>0</v>
      </c>
      <c r="AV88" s="395">
        <f t="shared" si="125"/>
        <v>0</v>
      </c>
      <c r="AW88" s="395">
        <f t="shared" si="126"/>
        <v>0</v>
      </c>
      <c r="AX88" s="394">
        <f t="shared" si="127"/>
        <v>1</v>
      </c>
      <c r="AY88" s="366">
        <f t="shared" si="128"/>
        <v>84.72</v>
      </c>
      <c r="AZ88" s="366">
        <f t="shared" si="129"/>
        <v>7201200</v>
      </c>
      <c r="BA88" s="394">
        <f t="shared" si="130"/>
        <v>0</v>
      </c>
      <c r="BB88" s="366">
        <f t="shared" si="178"/>
        <v>0</v>
      </c>
      <c r="BC88" s="366">
        <f t="shared" si="179"/>
        <v>0</v>
      </c>
      <c r="BD88" s="394">
        <f t="shared" si="133"/>
        <v>0</v>
      </c>
      <c r="BE88" s="366">
        <f t="shared" si="180"/>
        <v>0</v>
      </c>
      <c r="BF88" s="366">
        <f t="shared" si="181"/>
        <v>0</v>
      </c>
      <c r="BG88" s="394">
        <f t="shared" si="136"/>
        <v>0</v>
      </c>
      <c r="BH88" s="366">
        <f t="shared" si="182"/>
        <v>0</v>
      </c>
      <c r="BI88" s="366">
        <f t="shared" si="183"/>
        <v>0</v>
      </c>
      <c r="BJ88" s="394">
        <f t="shared" si="139"/>
        <v>0</v>
      </c>
      <c r="BK88" s="366">
        <f t="shared" si="184"/>
        <v>0</v>
      </c>
      <c r="BL88" s="366">
        <f t="shared" si="185"/>
        <v>0</v>
      </c>
      <c r="BM88" s="394">
        <f t="shared" si="142"/>
        <v>1</v>
      </c>
      <c r="BN88" s="366">
        <f t="shared" si="186"/>
        <v>84.72</v>
      </c>
      <c r="BO88" s="366">
        <f t="shared" si="187"/>
        <v>7201200</v>
      </c>
      <c r="BP88" s="394">
        <f t="shared" si="145"/>
        <v>0</v>
      </c>
      <c r="BQ88" s="366">
        <f t="shared" si="188"/>
        <v>0</v>
      </c>
      <c r="BR88" s="366">
        <f t="shared" si="189"/>
        <v>0</v>
      </c>
      <c r="BS88" s="394">
        <f t="shared" si="148"/>
        <v>0</v>
      </c>
      <c r="BT88" s="366">
        <f t="shared" si="190"/>
        <v>0</v>
      </c>
      <c r="BU88" s="366">
        <f t="shared" si="191"/>
        <v>0</v>
      </c>
      <c r="BV88" s="394">
        <f t="shared" si="151"/>
        <v>0</v>
      </c>
      <c r="BW88" s="366">
        <f t="shared" si="192"/>
        <v>0</v>
      </c>
      <c r="BX88" s="366">
        <f t="shared" si="193"/>
        <v>0</v>
      </c>
      <c r="BY88" s="394">
        <f t="shared" si="154"/>
        <v>0</v>
      </c>
      <c r="BZ88" s="366">
        <f t="shared" si="194"/>
        <v>0</v>
      </c>
      <c r="CA88" s="366">
        <f t="shared" si="195"/>
        <v>0</v>
      </c>
      <c r="CB88" s="394">
        <f t="shared" si="157"/>
        <v>0</v>
      </c>
      <c r="CC88" s="366">
        <f t="shared" si="196"/>
        <v>0</v>
      </c>
      <c r="CD88" s="366">
        <f t="shared" si="197"/>
        <v>0</v>
      </c>
      <c r="CE88" s="394">
        <f t="shared" si="160"/>
        <v>0</v>
      </c>
      <c r="CF88" s="366">
        <f t="shared" si="161"/>
        <v>0</v>
      </c>
      <c r="CG88" s="366">
        <f t="shared" si="162"/>
        <v>0</v>
      </c>
      <c r="CH88" s="394">
        <f t="shared" si="163"/>
        <v>0</v>
      </c>
      <c r="CI88" s="366">
        <f t="shared" si="164"/>
        <v>0</v>
      </c>
      <c r="CJ88" s="366">
        <f t="shared" si="165"/>
        <v>0</v>
      </c>
      <c r="CK88" s="394">
        <f t="shared" si="166"/>
        <v>1</v>
      </c>
      <c r="CL88" s="366">
        <f t="shared" si="167"/>
        <v>84.72</v>
      </c>
      <c r="CM88" s="366">
        <f t="shared" si="168"/>
        <v>7201200</v>
      </c>
      <c r="CN88" s="394">
        <f t="shared" si="169"/>
        <v>0</v>
      </c>
      <c r="CO88" s="366">
        <f t="shared" si="170"/>
        <v>0</v>
      </c>
      <c r="CP88" s="366">
        <f t="shared" si="171"/>
        <v>0</v>
      </c>
      <c r="CQ88" s="394">
        <f t="shared" si="172"/>
        <v>0</v>
      </c>
      <c r="CR88" s="366">
        <f t="shared" si="173"/>
        <v>0</v>
      </c>
      <c r="CS88" s="366">
        <f t="shared" si="174"/>
        <v>0</v>
      </c>
      <c r="CT88" s="394">
        <f t="shared" si="175"/>
        <v>0</v>
      </c>
      <c r="CU88" s="366">
        <f t="shared" si="176"/>
        <v>0</v>
      </c>
      <c r="CV88" s="366">
        <f t="shared" si="177"/>
        <v>0</v>
      </c>
    </row>
    <row r="89" spans="1:100" x14ac:dyDescent="0.3">
      <c r="A89" s="42">
        <v>7</v>
      </c>
      <c r="B89" s="43" t="s">
        <v>143</v>
      </c>
      <c r="C89" s="8" t="s">
        <v>244</v>
      </c>
      <c r="D89" s="8" t="s">
        <v>245</v>
      </c>
      <c r="E89" s="8" t="s">
        <v>102</v>
      </c>
      <c r="F89" s="8" t="s">
        <v>18</v>
      </c>
      <c r="G89" s="8" t="s">
        <v>18</v>
      </c>
      <c r="H89" s="7" t="s">
        <v>345</v>
      </c>
      <c r="I89" s="7">
        <v>2020</v>
      </c>
      <c r="J89" s="22" t="s">
        <v>84</v>
      </c>
      <c r="K89" s="11" t="s">
        <v>248</v>
      </c>
      <c r="L89" s="2" t="s">
        <v>375</v>
      </c>
      <c r="M89" s="2" t="s">
        <v>392</v>
      </c>
      <c r="N89" s="26">
        <v>99.66</v>
      </c>
      <c r="O89" s="132">
        <f t="shared" si="214"/>
        <v>85000</v>
      </c>
      <c r="P89" s="350">
        <v>8471100</v>
      </c>
      <c r="Q89" s="394">
        <f t="shared" si="110"/>
        <v>0</v>
      </c>
      <c r="R89" s="395">
        <f t="shared" si="198"/>
        <v>0</v>
      </c>
      <c r="S89" s="395">
        <f t="shared" si="199"/>
        <v>0</v>
      </c>
      <c r="T89" s="394">
        <f t="shared" si="111"/>
        <v>1</v>
      </c>
      <c r="U89" s="395">
        <f t="shared" si="200"/>
        <v>99.66</v>
      </c>
      <c r="V89" s="395">
        <f t="shared" si="201"/>
        <v>8471100</v>
      </c>
      <c r="W89" s="394">
        <f t="shared" si="112"/>
        <v>0</v>
      </c>
      <c r="X89" s="396">
        <f t="shared" si="202"/>
        <v>0</v>
      </c>
      <c r="Y89" s="396">
        <f t="shared" si="203"/>
        <v>0</v>
      </c>
      <c r="Z89" s="394">
        <f t="shared" si="113"/>
        <v>0</v>
      </c>
      <c r="AA89" s="396">
        <f t="shared" si="204"/>
        <v>0</v>
      </c>
      <c r="AB89" s="396">
        <f t="shared" si="205"/>
        <v>0</v>
      </c>
      <c r="AC89" s="394">
        <f t="shared" si="114"/>
        <v>0</v>
      </c>
      <c r="AD89" s="396">
        <f t="shared" si="206"/>
        <v>0</v>
      </c>
      <c r="AE89" s="396">
        <f t="shared" si="207"/>
        <v>0</v>
      </c>
      <c r="AF89" s="389">
        <f t="shared" si="208"/>
        <v>99.66</v>
      </c>
      <c r="AG89" s="367">
        <f t="shared" si="209"/>
        <v>8471100</v>
      </c>
      <c r="AH89" s="367">
        <f t="shared" si="210"/>
        <v>1</v>
      </c>
      <c r="AI89" s="367">
        <f t="shared" si="211"/>
        <v>0</v>
      </c>
      <c r="AJ89" s="367">
        <f t="shared" si="212"/>
        <v>0</v>
      </c>
      <c r="AK89" s="372">
        <f t="shared" si="213"/>
        <v>0</v>
      </c>
      <c r="AL89" s="394">
        <f t="shared" si="115"/>
        <v>0</v>
      </c>
      <c r="AM89" s="395">
        <f t="shared" si="116"/>
        <v>0</v>
      </c>
      <c r="AN89" s="395">
        <f t="shared" si="117"/>
        <v>0</v>
      </c>
      <c r="AO89" s="394">
        <f t="shared" si="118"/>
        <v>1</v>
      </c>
      <c r="AP89" s="395">
        <f t="shared" si="119"/>
        <v>99.66</v>
      </c>
      <c r="AQ89" s="395">
        <f t="shared" si="120"/>
        <v>8471100</v>
      </c>
      <c r="AR89" s="394">
        <f t="shared" si="121"/>
        <v>0</v>
      </c>
      <c r="AS89" s="366">
        <f t="shared" si="122"/>
        <v>0</v>
      </c>
      <c r="AT89" s="366">
        <f t="shared" si="123"/>
        <v>0</v>
      </c>
      <c r="AU89" s="394">
        <f t="shared" si="124"/>
        <v>0</v>
      </c>
      <c r="AV89" s="395">
        <f t="shared" si="125"/>
        <v>0</v>
      </c>
      <c r="AW89" s="395">
        <f t="shared" si="126"/>
        <v>0</v>
      </c>
      <c r="AX89" s="394">
        <f t="shared" si="127"/>
        <v>1</v>
      </c>
      <c r="AY89" s="366">
        <f t="shared" si="128"/>
        <v>99.66</v>
      </c>
      <c r="AZ89" s="366">
        <f t="shared" si="129"/>
        <v>8471100</v>
      </c>
      <c r="BA89" s="394">
        <f t="shared" si="130"/>
        <v>0</v>
      </c>
      <c r="BB89" s="366">
        <f t="shared" si="178"/>
        <v>0</v>
      </c>
      <c r="BC89" s="366">
        <f t="shared" si="179"/>
        <v>0</v>
      </c>
      <c r="BD89" s="394">
        <f t="shared" si="133"/>
        <v>0</v>
      </c>
      <c r="BE89" s="366">
        <f t="shared" si="180"/>
        <v>0</v>
      </c>
      <c r="BF89" s="366">
        <f t="shared" si="181"/>
        <v>0</v>
      </c>
      <c r="BG89" s="394">
        <f t="shared" si="136"/>
        <v>0</v>
      </c>
      <c r="BH89" s="366">
        <f t="shared" si="182"/>
        <v>0</v>
      </c>
      <c r="BI89" s="366">
        <f t="shared" si="183"/>
        <v>0</v>
      </c>
      <c r="BJ89" s="394">
        <f t="shared" si="139"/>
        <v>0</v>
      </c>
      <c r="BK89" s="366">
        <f t="shared" si="184"/>
        <v>0</v>
      </c>
      <c r="BL89" s="366">
        <f t="shared" si="185"/>
        <v>0</v>
      </c>
      <c r="BM89" s="394">
        <f t="shared" si="142"/>
        <v>1</v>
      </c>
      <c r="BN89" s="366">
        <f t="shared" si="186"/>
        <v>99.66</v>
      </c>
      <c r="BO89" s="366">
        <f t="shared" si="187"/>
        <v>8471100</v>
      </c>
      <c r="BP89" s="394">
        <f t="shared" si="145"/>
        <v>0</v>
      </c>
      <c r="BQ89" s="366">
        <f t="shared" si="188"/>
        <v>0</v>
      </c>
      <c r="BR89" s="366">
        <f t="shared" si="189"/>
        <v>0</v>
      </c>
      <c r="BS89" s="394">
        <f t="shared" si="148"/>
        <v>0</v>
      </c>
      <c r="BT89" s="366">
        <f t="shared" si="190"/>
        <v>0</v>
      </c>
      <c r="BU89" s="366">
        <f t="shared" si="191"/>
        <v>0</v>
      </c>
      <c r="BV89" s="394">
        <f t="shared" si="151"/>
        <v>0</v>
      </c>
      <c r="BW89" s="366">
        <f t="shared" si="192"/>
        <v>0</v>
      </c>
      <c r="BX89" s="366">
        <f t="shared" si="193"/>
        <v>0</v>
      </c>
      <c r="BY89" s="394">
        <f t="shared" si="154"/>
        <v>0</v>
      </c>
      <c r="BZ89" s="366">
        <f t="shared" si="194"/>
        <v>0</v>
      </c>
      <c r="CA89" s="366">
        <f t="shared" si="195"/>
        <v>0</v>
      </c>
      <c r="CB89" s="394">
        <f t="shared" si="157"/>
        <v>0</v>
      </c>
      <c r="CC89" s="366">
        <f t="shared" si="196"/>
        <v>0</v>
      </c>
      <c r="CD89" s="366">
        <f t="shared" si="197"/>
        <v>0</v>
      </c>
      <c r="CE89" s="394">
        <f t="shared" si="160"/>
        <v>0</v>
      </c>
      <c r="CF89" s="366">
        <f t="shared" si="161"/>
        <v>0</v>
      </c>
      <c r="CG89" s="366">
        <f t="shared" si="162"/>
        <v>0</v>
      </c>
      <c r="CH89" s="394">
        <f t="shared" si="163"/>
        <v>0</v>
      </c>
      <c r="CI89" s="366">
        <f t="shared" si="164"/>
        <v>0</v>
      </c>
      <c r="CJ89" s="366">
        <f t="shared" si="165"/>
        <v>0</v>
      </c>
      <c r="CK89" s="394">
        <f t="shared" si="166"/>
        <v>1</v>
      </c>
      <c r="CL89" s="366">
        <f t="shared" si="167"/>
        <v>99.66</v>
      </c>
      <c r="CM89" s="366">
        <f t="shared" si="168"/>
        <v>8471100</v>
      </c>
      <c r="CN89" s="394">
        <f t="shared" si="169"/>
        <v>0</v>
      </c>
      <c r="CO89" s="366">
        <f t="shared" si="170"/>
        <v>0</v>
      </c>
      <c r="CP89" s="366">
        <f t="shared" si="171"/>
        <v>0</v>
      </c>
      <c r="CQ89" s="394">
        <f t="shared" si="172"/>
        <v>0</v>
      </c>
      <c r="CR89" s="366">
        <f t="shared" si="173"/>
        <v>0</v>
      </c>
      <c r="CS89" s="366">
        <f t="shared" si="174"/>
        <v>0</v>
      </c>
      <c r="CT89" s="394">
        <f t="shared" si="175"/>
        <v>0</v>
      </c>
      <c r="CU89" s="366">
        <f t="shared" si="176"/>
        <v>0</v>
      </c>
      <c r="CV89" s="366">
        <f t="shared" si="177"/>
        <v>0</v>
      </c>
    </row>
    <row r="90" spans="1:100" x14ac:dyDescent="0.3">
      <c r="A90" s="42">
        <v>8</v>
      </c>
      <c r="B90" s="43" t="s">
        <v>143</v>
      </c>
      <c r="C90" s="8" t="s">
        <v>244</v>
      </c>
      <c r="D90" s="8" t="s">
        <v>245</v>
      </c>
      <c r="E90" s="8" t="s">
        <v>102</v>
      </c>
      <c r="F90" s="8" t="s">
        <v>18</v>
      </c>
      <c r="G90" s="8" t="s">
        <v>18</v>
      </c>
      <c r="H90" s="7" t="s">
        <v>345</v>
      </c>
      <c r="I90" s="7">
        <v>2020</v>
      </c>
      <c r="J90" s="22" t="s">
        <v>84</v>
      </c>
      <c r="K90" s="11" t="s">
        <v>249</v>
      </c>
      <c r="L90" s="2" t="s">
        <v>375</v>
      </c>
      <c r="M90" s="2" t="s">
        <v>392</v>
      </c>
      <c r="N90" s="26">
        <v>97.58</v>
      </c>
      <c r="O90" s="132">
        <f t="shared" si="214"/>
        <v>85000</v>
      </c>
      <c r="P90" s="350">
        <v>8294300</v>
      </c>
      <c r="Q90" s="394">
        <f t="shared" si="110"/>
        <v>0</v>
      </c>
      <c r="R90" s="395">
        <f t="shared" si="198"/>
        <v>0</v>
      </c>
      <c r="S90" s="395">
        <f t="shared" si="199"/>
        <v>0</v>
      </c>
      <c r="T90" s="394">
        <f t="shared" si="111"/>
        <v>1</v>
      </c>
      <c r="U90" s="395">
        <f t="shared" si="200"/>
        <v>97.58</v>
      </c>
      <c r="V90" s="395">
        <f t="shared" si="201"/>
        <v>8294300</v>
      </c>
      <c r="W90" s="394">
        <f t="shared" si="112"/>
        <v>0</v>
      </c>
      <c r="X90" s="396">
        <f t="shared" si="202"/>
        <v>0</v>
      </c>
      <c r="Y90" s="396">
        <f t="shared" si="203"/>
        <v>0</v>
      </c>
      <c r="Z90" s="394">
        <f t="shared" si="113"/>
        <v>0</v>
      </c>
      <c r="AA90" s="396">
        <f t="shared" si="204"/>
        <v>0</v>
      </c>
      <c r="AB90" s="396">
        <f t="shared" si="205"/>
        <v>0</v>
      </c>
      <c r="AC90" s="394">
        <f t="shared" si="114"/>
        <v>0</v>
      </c>
      <c r="AD90" s="396">
        <f t="shared" si="206"/>
        <v>0</v>
      </c>
      <c r="AE90" s="396">
        <f t="shared" si="207"/>
        <v>0</v>
      </c>
      <c r="AF90" s="389">
        <f t="shared" si="208"/>
        <v>97.58</v>
      </c>
      <c r="AG90" s="367">
        <f t="shared" si="209"/>
        <v>8294300</v>
      </c>
      <c r="AH90" s="367">
        <f t="shared" si="210"/>
        <v>1</v>
      </c>
      <c r="AI90" s="367">
        <f t="shared" si="211"/>
        <v>0</v>
      </c>
      <c r="AJ90" s="367">
        <f t="shared" si="212"/>
        <v>0</v>
      </c>
      <c r="AK90" s="372">
        <f t="shared" si="213"/>
        <v>0</v>
      </c>
      <c r="AL90" s="394">
        <f t="shared" si="115"/>
        <v>0</v>
      </c>
      <c r="AM90" s="395">
        <f t="shared" si="116"/>
        <v>0</v>
      </c>
      <c r="AN90" s="395">
        <f t="shared" si="117"/>
        <v>0</v>
      </c>
      <c r="AO90" s="394">
        <f t="shared" si="118"/>
        <v>1</v>
      </c>
      <c r="AP90" s="395">
        <f t="shared" si="119"/>
        <v>97.58</v>
      </c>
      <c r="AQ90" s="395">
        <f t="shared" si="120"/>
        <v>8294300</v>
      </c>
      <c r="AR90" s="394">
        <f t="shared" si="121"/>
        <v>0</v>
      </c>
      <c r="AS90" s="366">
        <f t="shared" si="122"/>
        <v>0</v>
      </c>
      <c r="AT90" s="366">
        <f t="shared" si="123"/>
        <v>0</v>
      </c>
      <c r="AU90" s="394">
        <f t="shared" si="124"/>
        <v>0</v>
      </c>
      <c r="AV90" s="395">
        <f t="shared" si="125"/>
        <v>0</v>
      </c>
      <c r="AW90" s="395">
        <f t="shared" si="126"/>
        <v>0</v>
      </c>
      <c r="AX90" s="394">
        <f t="shared" si="127"/>
        <v>1</v>
      </c>
      <c r="AY90" s="366">
        <f t="shared" si="128"/>
        <v>97.58</v>
      </c>
      <c r="AZ90" s="366">
        <f t="shared" si="129"/>
        <v>8294300</v>
      </c>
      <c r="BA90" s="394">
        <f t="shared" si="130"/>
        <v>0</v>
      </c>
      <c r="BB90" s="366">
        <f t="shared" si="178"/>
        <v>0</v>
      </c>
      <c r="BC90" s="366">
        <f t="shared" si="179"/>
        <v>0</v>
      </c>
      <c r="BD90" s="394">
        <f t="shared" si="133"/>
        <v>0</v>
      </c>
      <c r="BE90" s="366">
        <f t="shared" si="180"/>
        <v>0</v>
      </c>
      <c r="BF90" s="366">
        <f t="shared" si="181"/>
        <v>0</v>
      </c>
      <c r="BG90" s="394">
        <f t="shared" si="136"/>
        <v>0</v>
      </c>
      <c r="BH90" s="366">
        <f t="shared" si="182"/>
        <v>0</v>
      </c>
      <c r="BI90" s="366">
        <f t="shared" si="183"/>
        <v>0</v>
      </c>
      <c r="BJ90" s="394">
        <f t="shared" si="139"/>
        <v>0</v>
      </c>
      <c r="BK90" s="366">
        <f t="shared" si="184"/>
        <v>0</v>
      </c>
      <c r="BL90" s="366">
        <f t="shared" si="185"/>
        <v>0</v>
      </c>
      <c r="BM90" s="394">
        <f t="shared" si="142"/>
        <v>1</v>
      </c>
      <c r="BN90" s="366">
        <f t="shared" si="186"/>
        <v>97.58</v>
      </c>
      <c r="BO90" s="366">
        <f t="shared" si="187"/>
        <v>8294300</v>
      </c>
      <c r="BP90" s="394">
        <f t="shared" si="145"/>
        <v>0</v>
      </c>
      <c r="BQ90" s="366">
        <f t="shared" si="188"/>
        <v>0</v>
      </c>
      <c r="BR90" s="366">
        <f t="shared" si="189"/>
        <v>0</v>
      </c>
      <c r="BS90" s="394">
        <f t="shared" si="148"/>
        <v>0</v>
      </c>
      <c r="BT90" s="366">
        <f t="shared" si="190"/>
        <v>0</v>
      </c>
      <c r="BU90" s="366">
        <f t="shared" si="191"/>
        <v>0</v>
      </c>
      <c r="BV90" s="394">
        <f t="shared" si="151"/>
        <v>0</v>
      </c>
      <c r="BW90" s="366">
        <f t="shared" si="192"/>
        <v>0</v>
      </c>
      <c r="BX90" s="366">
        <f t="shared" si="193"/>
        <v>0</v>
      </c>
      <c r="BY90" s="394">
        <f t="shared" si="154"/>
        <v>0</v>
      </c>
      <c r="BZ90" s="366">
        <f t="shared" si="194"/>
        <v>0</v>
      </c>
      <c r="CA90" s="366">
        <f t="shared" si="195"/>
        <v>0</v>
      </c>
      <c r="CB90" s="394">
        <f t="shared" si="157"/>
        <v>0</v>
      </c>
      <c r="CC90" s="366">
        <f t="shared" si="196"/>
        <v>0</v>
      </c>
      <c r="CD90" s="366">
        <f t="shared" si="197"/>
        <v>0</v>
      </c>
      <c r="CE90" s="394">
        <f t="shared" si="160"/>
        <v>0</v>
      </c>
      <c r="CF90" s="366">
        <f t="shared" si="161"/>
        <v>0</v>
      </c>
      <c r="CG90" s="366">
        <f t="shared" si="162"/>
        <v>0</v>
      </c>
      <c r="CH90" s="394">
        <f t="shared" si="163"/>
        <v>0</v>
      </c>
      <c r="CI90" s="366">
        <f t="shared" si="164"/>
        <v>0</v>
      </c>
      <c r="CJ90" s="366">
        <f t="shared" si="165"/>
        <v>0</v>
      </c>
      <c r="CK90" s="394">
        <f t="shared" si="166"/>
        <v>1</v>
      </c>
      <c r="CL90" s="366">
        <f t="shared" si="167"/>
        <v>97.58</v>
      </c>
      <c r="CM90" s="366">
        <f t="shared" si="168"/>
        <v>8294300</v>
      </c>
      <c r="CN90" s="394">
        <f t="shared" si="169"/>
        <v>0</v>
      </c>
      <c r="CO90" s="366">
        <f t="shared" si="170"/>
        <v>0</v>
      </c>
      <c r="CP90" s="366">
        <f t="shared" si="171"/>
        <v>0</v>
      </c>
      <c r="CQ90" s="394">
        <f t="shared" si="172"/>
        <v>0</v>
      </c>
      <c r="CR90" s="366">
        <f t="shared" si="173"/>
        <v>0</v>
      </c>
      <c r="CS90" s="366">
        <f t="shared" si="174"/>
        <v>0</v>
      </c>
      <c r="CT90" s="394">
        <f t="shared" si="175"/>
        <v>0</v>
      </c>
      <c r="CU90" s="366">
        <f t="shared" si="176"/>
        <v>0</v>
      </c>
      <c r="CV90" s="366">
        <f t="shared" si="177"/>
        <v>0</v>
      </c>
    </row>
    <row r="91" spans="1:100" x14ac:dyDescent="0.3">
      <c r="A91" s="42">
        <v>9</v>
      </c>
      <c r="B91" s="43" t="s">
        <v>143</v>
      </c>
      <c r="C91" s="8" t="s">
        <v>244</v>
      </c>
      <c r="D91" s="8" t="s">
        <v>245</v>
      </c>
      <c r="E91" s="8" t="s">
        <v>102</v>
      </c>
      <c r="F91" s="8" t="s">
        <v>18</v>
      </c>
      <c r="G91" s="8" t="s">
        <v>18</v>
      </c>
      <c r="H91" s="7" t="s">
        <v>345</v>
      </c>
      <c r="I91" s="7">
        <v>2020</v>
      </c>
      <c r="J91" s="22" t="s">
        <v>84</v>
      </c>
      <c r="K91" s="11" t="s">
        <v>251</v>
      </c>
      <c r="L91" s="2" t="s">
        <v>375</v>
      </c>
      <c r="M91" s="2" t="s">
        <v>392</v>
      </c>
      <c r="N91" s="26">
        <v>75.8</v>
      </c>
      <c r="O91" s="132">
        <f t="shared" ref="O91:O105" si="215">P91/N91</f>
        <v>85000</v>
      </c>
      <c r="P91" s="350">
        <v>6443000</v>
      </c>
      <c r="Q91" s="394">
        <f t="shared" si="110"/>
        <v>0</v>
      </c>
      <c r="R91" s="395">
        <f t="shared" si="198"/>
        <v>0</v>
      </c>
      <c r="S91" s="395">
        <f t="shared" si="199"/>
        <v>0</v>
      </c>
      <c r="T91" s="394">
        <f t="shared" si="111"/>
        <v>1</v>
      </c>
      <c r="U91" s="395">
        <f t="shared" si="200"/>
        <v>75.8</v>
      </c>
      <c r="V91" s="395">
        <f t="shared" si="201"/>
        <v>6443000</v>
      </c>
      <c r="W91" s="394">
        <f t="shared" si="112"/>
        <v>0</v>
      </c>
      <c r="X91" s="396">
        <f t="shared" si="202"/>
        <v>0</v>
      </c>
      <c r="Y91" s="396">
        <f t="shared" si="203"/>
        <v>0</v>
      </c>
      <c r="Z91" s="394">
        <f t="shared" si="113"/>
        <v>0</v>
      </c>
      <c r="AA91" s="396">
        <f t="shared" si="204"/>
        <v>0</v>
      </c>
      <c r="AB91" s="396">
        <f t="shared" si="205"/>
        <v>0</v>
      </c>
      <c r="AC91" s="394">
        <f t="shared" si="114"/>
        <v>0</v>
      </c>
      <c r="AD91" s="396">
        <f t="shared" si="206"/>
        <v>0</v>
      </c>
      <c r="AE91" s="396">
        <f t="shared" si="207"/>
        <v>0</v>
      </c>
      <c r="AF91" s="389">
        <f t="shared" si="208"/>
        <v>75.8</v>
      </c>
      <c r="AG91" s="367">
        <f t="shared" si="209"/>
        <v>6443000</v>
      </c>
      <c r="AH91" s="367">
        <f t="shared" si="210"/>
        <v>1</v>
      </c>
      <c r="AI91" s="367">
        <f t="shared" si="211"/>
        <v>0</v>
      </c>
      <c r="AJ91" s="367">
        <f t="shared" si="212"/>
        <v>0</v>
      </c>
      <c r="AK91" s="372">
        <f t="shared" si="213"/>
        <v>0</v>
      </c>
      <c r="AL91" s="394">
        <f t="shared" si="115"/>
        <v>0</v>
      </c>
      <c r="AM91" s="395">
        <f t="shared" si="116"/>
        <v>0</v>
      </c>
      <c r="AN91" s="395">
        <f t="shared" si="117"/>
        <v>0</v>
      </c>
      <c r="AO91" s="394">
        <f t="shared" si="118"/>
        <v>1</v>
      </c>
      <c r="AP91" s="395">
        <f t="shared" si="119"/>
        <v>75.8</v>
      </c>
      <c r="AQ91" s="395">
        <f t="shared" si="120"/>
        <v>6443000</v>
      </c>
      <c r="AR91" s="394">
        <f t="shared" si="121"/>
        <v>0</v>
      </c>
      <c r="AS91" s="366">
        <f t="shared" si="122"/>
        <v>0</v>
      </c>
      <c r="AT91" s="366">
        <f t="shared" si="123"/>
        <v>0</v>
      </c>
      <c r="AU91" s="394">
        <f t="shared" si="124"/>
        <v>0</v>
      </c>
      <c r="AV91" s="395">
        <f t="shared" si="125"/>
        <v>0</v>
      </c>
      <c r="AW91" s="395">
        <f t="shared" si="126"/>
        <v>0</v>
      </c>
      <c r="AX91" s="394">
        <f t="shared" si="127"/>
        <v>1</v>
      </c>
      <c r="AY91" s="366">
        <f t="shared" si="128"/>
        <v>75.8</v>
      </c>
      <c r="AZ91" s="366">
        <f t="shared" si="129"/>
        <v>6443000</v>
      </c>
      <c r="BA91" s="394">
        <f t="shared" si="130"/>
        <v>0</v>
      </c>
      <c r="BB91" s="366">
        <f t="shared" si="178"/>
        <v>0</v>
      </c>
      <c r="BC91" s="366">
        <f t="shared" si="179"/>
        <v>0</v>
      </c>
      <c r="BD91" s="394">
        <f t="shared" si="133"/>
        <v>0</v>
      </c>
      <c r="BE91" s="366">
        <f t="shared" si="180"/>
        <v>0</v>
      </c>
      <c r="BF91" s="366">
        <f t="shared" si="181"/>
        <v>0</v>
      </c>
      <c r="BG91" s="394">
        <f t="shared" si="136"/>
        <v>0</v>
      </c>
      <c r="BH91" s="366">
        <f t="shared" si="182"/>
        <v>0</v>
      </c>
      <c r="BI91" s="366">
        <f t="shared" si="183"/>
        <v>0</v>
      </c>
      <c r="BJ91" s="394">
        <f t="shared" si="139"/>
        <v>0</v>
      </c>
      <c r="BK91" s="366">
        <f t="shared" si="184"/>
        <v>0</v>
      </c>
      <c r="BL91" s="366">
        <f t="shared" si="185"/>
        <v>0</v>
      </c>
      <c r="BM91" s="394">
        <f t="shared" si="142"/>
        <v>1</v>
      </c>
      <c r="BN91" s="366">
        <f t="shared" si="186"/>
        <v>75.8</v>
      </c>
      <c r="BO91" s="366">
        <f t="shared" si="187"/>
        <v>6443000</v>
      </c>
      <c r="BP91" s="394">
        <f t="shared" si="145"/>
        <v>0</v>
      </c>
      <c r="BQ91" s="366">
        <f t="shared" si="188"/>
        <v>0</v>
      </c>
      <c r="BR91" s="366">
        <f t="shared" si="189"/>
        <v>0</v>
      </c>
      <c r="BS91" s="394">
        <f t="shared" si="148"/>
        <v>0</v>
      </c>
      <c r="BT91" s="366">
        <f t="shared" si="190"/>
        <v>0</v>
      </c>
      <c r="BU91" s="366">
        <f t="shared" si="191"/>
        <v>0</v>
      </c>
      <c r="BV91" s="394">
        <f t="shared" si="151"/>
        <v>0</v>
      </c>
      <c r="BW91" s="366">
        <f t="shared" si="192"/>
        <v>0</v>
      </c>
      <c r="BX91" s="366">
        <f t="shared" si="193"/>
        <v>0</v>
      </c>
      <c r="BY91" s="394">
        <f t="shared" si="154"/>
        <v>0</v>
      </c>
      <c r="BZ91" s="366">
        <f t="shared" si="194"/>
        <v>0</v>
      </c>
      <c r="CA91" s="366">
        <f t="shared" si="195"/>
        <v>0</v>
      </c>
      <c r="CB91" s="394">
        <f t="shared" si="157"/>
        <v>0</v>
      </c>
      <c r="CC91" s="366">
        <f t="shared" si="196"/>
        <v>0</v>
      </c>
      <c r="CD91" s="366">
        <f t="shared" si="197"/>
        <v>0</v>
      </c>
      <c r="CE91" s="394">
        <f t="shared" si="160"/>
        <v>0</v>
      </c>
      <c r="CF91" s="366">
        <f t="shared" si="161"/>
        <v>0</v>
      </c>
      <c r="CG91" s="366">
        <f t="shared" si="162"/>
        <v>0</v>
      </c>
      <c r="CH91" s="394">
        <f t="shared" si="163"/>
        <v>0</v>
      </c>
      <c r="CI91" s="366">
        <f t="shared" si="164"/>
        <v>0</v>
      </c>
      <c r="CJ91" s="366">
        <f t="shared" si="165"/>
        <v>0</v>
      </c>
      <c r="CK91" s="394">
        <f t="shared" si="166"/>
        <v>1</v>
      </c>
      <c r="CL91" s="366">
        <f t="shared" si="167"/>
        <v>75.8</v>
      </c>
      <c r="CM91" s="366">
        <f t="shared" si="168"/>
        <v>6443000</v>
      </c>
      <c r="CN91" s="394">
        <f t="shared" si="169"/>
        <v>0</v>
      </c>
      <c r="CO91" s="366">
        <f t="shared" si="170"/>
        <v>0</v>
      </c>
      <c r="CP91" s="366">
        <f t="shared" si="171"/>
        <v>0</v>
      </c>
      <c r="CQ91" s="394">
        <f t="shared" si="172"/>
        <v>0</v>
      </c>
      <c r="CR91" s="366">
        <f t="shared" si="173"/>
        <v>0</v>
      </c>
      <c r="CS91" s="366">
        <f t="shared" si="174"/>
        <v>0</v>
      </c>
      <c r="CT91" s="394">
        <f t="shared" si="175"/>
        <v>0</v>
      </c>
      <c r="CU91" s="366">
        <f t="shared" si="176"/>
        <v>0</v>
      </c>
      <c r="CV91" s="366">
        <f t="shared" si="177"/>
        <v>0</v>
      </c>
    </row>
    <row r="92" spans="1:100" x14ac:dyDescent="0.3">
      <c r="A92" s="42">
        <v>10</v>
      </c>
      <c r="B92" s="43" t="s">
        <v>143</v>
      </c>
      <c r="C92" s="8" t="s">
        <v>244</v>
      </c>
      <c r="D92" s="8" t="s">
        <v>245</v>
      </c>
      <c r="E92" s="8" t="s">
        <v>102</v>
      </c>
      <c r="F92" s="8" t="s">
        <v>18</v>
      </c>
      <c r="G92" s="8" t="s">
        <v>18</v>
      </c>
      <c r="H92" s="7" t="s">
        <v>345</v>
      </c>
      <c r="I92" s="7">
        <v>2020</v>
      </c>
      <c r="J92" s="22" t="s">
        <v>84</v>
      </c>
      <c r="K92" s="11" t="s">
        <v>252</v>
      </c>
      <c r="L92" s="2" t="s">
        <v>375</v>
      </c>
      <c r="M92" s="2" t="s">
        <v>392</v>
      </c>
      <c r="N92" s="26">
        <v>99.74</v>
      </c>
      <c r="O92" s="132">
        <f t="shared" si="215"/>
        <v>85000</v>
      </c>
      <c r="P92" s="350">
        <v>8477900</v>
      </c>
      <c r="Q92" s="394">
        <f t="shared" si="110"/>
        <v>0</v>
      </c>
      <c r="R92" s="395">
        <f t="shared" si="198"/>
        <v>0</v>
      </c>
      <c r="S92" s="395">
        <f t="shared" si="199"/>
        <v>0</v>
      </c>
      <c r="T92" s="394">
        <f t="shared" si="111"/>
        <v>1</v>
      </c>
      <c r="U92" s="395">
        <f t="shared" si="200"/>
        <v>99.74</v>
      </c>
      <c r="V92" s="395">
        <f t="shared" si="201"/>
        <v>8477900</v>
      </c>
      <c r="W92" s="394">
        <f t="shared" si="112"/>
        <v>0</v>
      </c>
      <c r="X92" s="396">
        <f t="shared" si="202"/>
        <v>0</v>
      </c>
      <c r="Y92" s="396">
        <f t="shared" si="203"/>
        <v>0</v>
      </c>
      <c r="Z92" s="394">
        <f t="shared" si="113"/>
        <v>0</v>
      </c>
      <c r="AA92" s="396">
        <f t="shared" si="204"/>
        <v>0</v>
      </c>
      <c r="AB92" s="396">
        <f t="shared" si="205"/>
        <v>0</v>
      </c>
      <c r="AC92" s="394">
        <f t="shared" si="114"/>
        <v>0</v>
      </c>
      <c r="AD92" s="396">
        <f t="shared" si="206"/>
        <v>0</v>
      </c>
      <c r="AE92" s="396">
        <f t="shared" si="207"/>
        <v>0</v>
      </c>
      <c r="AF92" s="389">
        <f t="shared" si="208"/>
        <v>99.74</v>
      </c>
      <c r="AG92" s="367">
        <f t="shared" si="209"/>
        <v>8477900</v>
      </c>
      <c r="AH92" s="367">
        <f t="shared" si="210"/>
        <v>1</v>
      </c>
      <c r="AI92" s="367">
        <f t="shared" si="211"/>
        <v>0</v>
      </c>
      <c r="AJ92" s="367">
        <f t="shared" si="212"/>
        <v>0</v>
      </c>
      <c r="AK92" s="372">
        <f t="shared" si="213"/>
        <v>0</v>
      </c>
      <c r="AL92" s="394">
        <f t="shared" si="115"/>
        <v>0</v>
      </c>
      <c r="AM92" s="395">
        <f t="shared" si="116"/>
        <v>0</v>
      </c>
      <c r="AN92" s="395">
        <f t="shared" si="117"/>
        <v>0</v>
      </c>
      <c r="AO92" s="394">
        <f t="shared" si="118"/>
        <v>1</v>
      </c>
      <c r="AP92" s="395">
        <f t="shared" si="119"/>
        <v>99.74</v>
      </c>
      <c r="AQ92" s="395">
        <f t="shared" si="120"/>
        <v>8477900</v>
      </c>
      <c r="AR92" s="394">
        <f t="shared" si="121"/>
        <v>0</v>
      </c>
      <c r="AS92" s="366">
        <f t="shared" si="122"/>
        <v>0</v>
      </c>
      <c r="AT92" s="366">
        <f t="shared" si="123"/>
        <v>0</v>
      </c>
      <c r="AU92" s="394">
        <f t="shared" si="124"/>
        <v>0</v>
      </c>
      <c r="AV92" s="395">
        <f t="shared" si="125"/>
        <v>0</v>
      </c>
      <c r="AW92" s="395">
        <f t="shared" si="126"/>
        <v>0</v>
      </c>
      <c r="AX92" s="394">
        <f t="shared" si="127"/>
        <v>1</v>
      </c>
      <c r="AY92" s="366">
        <f t="shared" si="128"/>
        <v>99.74</v>
      </c>
      <c r="AZ92" s="366">
        <f t="shared" si="129"/>
        <v>8477900</v>
      </c>
      <c r="BA92" s="394">
        <f t="shared" si="130"/>
        <v>0</v>
      </c>
      <c r="BB92" s="366">
        <f t="shared" si="178"/>
        <v>0</v>
      </c>
      <c r="BC92" s="366">
        <f t="shared" si="179"/>
        <v>0</v>
      </c>
      <c r="BD92" s="394">
        <f t="shared" si="133"/>
        <v>0</v>
      </c>
      <c r="BE92" s="366">
        <f t="shared" si="180"/>
        <v>0</v>
      </c>
      <c r="BF92" s="366">
        <f t="shared" si="181"/>
        <v>0</v>
      </c>
      <c r="BG92" s="394">
        <f t="shared" si="136"/>
        <v>0</v>
      </c>
      <c r="BH92" s="366">
        <f t="shared" si="182"/>
        <v>0</v>
      </c>
      <c r="BI92" s="366">
        <f t="shared" si="183"/>
        <v>0</v>
      </c>
      <c r="BJ92" s="394">
        <f t="shared" si="139"/>
        <v>0</v>
      </c>
      <c r="BK92" s="366">
        <f t="shared" si="184"/>
        <v>0</v>
      </c>
      <c r="BL92" s="366">
        <f t="shared" si="185"/>
        <v>0</v>
      </c>
      <c r="BM92" s="394">
        <f t="shared" si="142"/>
        <v>1</v>
      </c>
      <c r="BN92" s="366">
        <f t="shared" si="186"/>
        <v>99.74</v>
      </c>
      <c r="BO92" s="366">
        <f t="shared" si="187"/>
        <v>8477900</v>
      </c>
      <c r="BP92" s="394">
        <f t="shared" si="145"/>
        <v>0</v>
      </c>
      <c r="BQ92" s="366">
        <f t="shared" si="188"/>
        <v>0</v>
      </c>
      <c r="BR92" s="366">
        <f t="shared" si="189"/>
        <v>0</v>
      </c>
      <c r="BS92" s="394">
        <f t="shared" si="148"/>
        <v>0</v>
      </c>
      <c r="BT92" s="366">
        <f t="shared" si="190"/>
        <v>0</v>
      </c>
      <c r="BU92" s="366">
        <f t="shared" si="191"/>
        <v>0</v>
      </c>
      <c r="BV92" s="394">
        <f t="shared" si="151"/>
        <v>0</v>
      </c>
      <c r="BW92" s="366">
        <f t="shared" si="192"/>
        <v>0</v>
      </c>
      <c r="BX92" s="366">
        <f t="shared" si="193"/>
        <v>0</v>
      </c>
      <c r="BY92" s="394">
        <f t="shared" si="154"/>
        <v>0</v>
      </c>
      <c r="BZ92" s="366">
        <f t="shared" si="194"/>
        <v>0</v>
      </c>
      <c r="CA92" s="366">
        <f t="shared" si="195"/>
        <v>0</v>
      </c>
      <c r="CB92" s="394">
        <f t="shared" si="157"/>
        <v>0</v>
      </c>
      <c r="CC92" s="366">
        <f t="shared" si="196"/>
        <v>0</v>
      </c>
      <c r="CD92" s="366">
        <f t="shared" si="197"/>
        <v>0</v>
      </c>
      <c r="CE92" s="394">
        <f t="shared" si="160"/>
        <v>0</v>
      </c>
      <c r="CF92" s="366">
        <f t="shared" si="161"/>
        <v>0</v>
      </c>
      <c r="CG92" s="366">
        <f t="shared" si="162"/>
        <v>0</v>
      </c>
      <c r="CH92" s="394">
        <f t="shared" si="163"/>
        <v>0</v>
      </c>
      <c r="CI92" s="366">
        <f t="shared" si="164"/>
        <v>0</v>
      </c>
      <c r="CJ92" s="366">
        <f t="shared" si="165"/>
        <v>0</v>
      </c>
      <c r="CK92" s="394">
        <f t="shared" si="166"/>
        <v>1</v>
      </c>
      <c r="CL92" s="366">
        <f t="shared" si="167"/>
        <v>99.74</v>
      </c>
      <c r="CM92" s="366">
        <f t="shared" si="168"/>
        <v>8477900</v>
      </c>
      <c r="CN92" s="394">
        <f t="shared" si="169"/>
        <v>0</v>
      </c>
      <c r="CO92" s="366">
        <f t="shared" si="170"/>
        <v>0</v>
      </c>
      <c r="CP92" s="366">
        <f t="shared" si="171"/>
        <v>0</v>
      </c>
      <c r="CQ92" s="394">
        <f t="shared" si="172"/>
        <v>0</v>
      </c>
      <c r="CR92" s="366">
        <f t="shared" si="173"/>
        <v>0</v>
      </c>
      <c r="CS92" s="366">
        <f t="shared" si="174"/>
        <v>0</v>
      </c>
      <c r="CT92" s="394">
        <f t="shared" si="175"/>
        <v>0</v>
      </c>
      <c r="CU92" s="366">
        <f t="shared" si="176"/>
        <v>0</v>
      </c>
      <c r="CV92" s="366">
        <f t="shared" si="177"/>
        <v>0</v>
      </c>
    </row>
    <row r="93" spans="1:100" x14ac:dyDescent="0.3">
      <c r="A93" s="42">
        <v>11</v>
      </c>
      <c r="B93" s="43" t="s">
        <v>143</v>
      </c>
      <c r="C93" s="8" t="s">
        <v>244</v>
      </c>
      <c r="D93" s="8" t="s">
        <v>245</v>
      </c>
      <c r="E93" s="8" t="s">
        <v>102</v>
      </c>
      <c r="F93" s="8" t="s">
        <v>18</v>
      </c>
      <c r="G93" s="8" t="s">
        <v>18</v>
      </c>
      <c r="H93" s="7" t="s">
        <v>345</v>
      </c>
      <c r="I93" s="7">
        <v>2020</v>
      </c>
      <c r="J93" s="22" t="s">
        <v>84</v>
      </c>
      <c r="K93" s="11" t="s">
        <v>253</v>
      </c>
      <c r="L93" s="2" t="s">
        <v>375</v>
      </c>
      <c r="M93" s="2" t="s">
        <v>392</v>
      </c>
      <c r="N93" s="26">
        <v>65.69</v>
      </c>
      <c r="O93" s="132">
        <f t="shared" si="215"/>
        <v>85000</v>
      </c>
      <c r="P93" s="350">
        <v>5583650</v>
      </c>
      <c r="Q93" s="394">
        <f t="shared" si="110"/>
        <v>0</v>
      </c>
      <c r="R93" s="395">
        <f t="shared" si="198"/>
        <v>0</v>
      </c>
      <c r="S93" s="395">
        <f t="shared" si="199"/>
        <v>0</v>
      </c>
      <c r="T93" s="394">
        <f t="shared" si="111"/>
        <v>1</v>
      </c>
      <c r="U93" s="395">
        <f t="shared" si="200"/>
        <v>65.69</v>
      </c>
      <c r="V93" s="395">
        <f t="shared" si="201"/>
        <v>5583650</v>
      </c>
      <c r="W93" s="394">
        <f t="shared" si="112"/>
        <v>0</v>
      </c>
      <c r="X93" s="396">
        <f t="shared" si="202"/>
        <v>0</v>
      </c>
      <c r="Y93" s="396">
        <f t="shared" si="203"/>
        <v>0</v>
      </c>
      <c r="Z93" s="394">
        <f t="shared" si="113"/>
        <v>0</v>
      </c>
      <c r="AA93" s="396">
        <f t="shared" si="204"/>
        <v>0</v>
      </c>
      <c r="AB93" s="396">
        <f t="shared" si="205"/>
        <v>0</v>
      </c>
      <c r="AC93" s="394">
        <f t="shared" si="114"/>
        <v>0</v>
      </c>
      <c r="AD93" s="396">
        <f t="shared" si="206"/>
        <v>0</v>
      </c>
      <c r="AE93" s="396">
        <f t="shared" si="207"/>
        <v>0</v>
      </c>
      <c r="AF93" s="389">
        <f t="shared" si="208"/>
        <v>65.69</v>
      </c>
      <c r="AG93" s="367">
        <f t="shared" si="209"/>
        <v>5583650</v>
      </c>
      <c r="AH93" s="367">
        <f t="shared" si="210"/>
        <v>1</v>
      </c>
      <c r="AI93" s="367">
        <f t="shared" si="211"/>
        <v>0</v>
      </c>
      <c r="AJ93" s="367">
        <f t="shared" si="212"/>
        <v>0</v>
      </c>
      <c r="AK93" s="372">
        <f t="shared" si="213"/>
        <v>0</v>
      </c>
      <c r="AL93" s="394">
        <f t="shared" si="115"/>
        <v>0</v>
      </c>
      <c r="AM93" s="395">
        <f t="shared" si="116"/>
        <v>0</v>
      </c>
      <c r="AN93" s="395">
        <f t="shared" si="117"/>
        <v>0</v>
      </c>
      <c r="AO93" s="394">
        <f t="shared" si="118"/>
        <v>1</v>
      </c>
      <c r="AP93" s="395">
        <f t="shared" si="119"/>
        <v>65.69</v>
      </c>
      <c r="AQ93" s="395">
        <f t="shared" si="120"/>
        <v>5583650</v>
      </c>
      <c r="AR93" s="394">
        <f t="shared" si="121"/>
        <v>0</v>
      </c>
      <c r="AS93" s="366">
        <f t="shared" si="122"/>
        <v>0</v>
      </c>
      <c r="AT93" s="366">
        <f t="shared" si="123"/>
        <v>0</v>
      </c>
      <c r="AU93" s="394">
        <f t="shared" si="124"/>
        <v>0</v>
      </c>
      <c r="AV93" s="395">
        <f t="shared" si="125"/>
        <v>0</v>
      </c>
      <c r="AW93" s="395">
        <f t="shared" si="126"/>
        <v>0</v>
      </c>
      <c r="AX93" s="394">
        <f t="shared" si="127"/>
        <v>1</v>
      </c>
      <c r="AY93" s="366">
        <f t="shared" si="128"/>
        <v>65.69</v>
      </c>
      <c r="AZ93" s="366">
        <f t="shared" si="129"/>
        <v>5583650</v>
      </c>
      <c r="BA93" s="394">
        <f t="shared" si="130"/>
        <v>0</v>
      </c>
      <c r="BB93" s="366">
        <f t="shared" si="178"/>
        <v>0</v>
      </c>
      <c r="BC93" s="366">
        <f t="shared" si="179"/>
        <v>0</v>
      </c>
      <c r="BD93" s="394">
        <f t="shared" si="133"/>
        <v>0</v>
      </c>
      <c r="BE93" s="366">
        <f t="shared" si="180"/>
        <v>0</v>
      </c>
      <c r="BF93" s="366">
        <f t="shared" si="181"/>
        <v>0</v>
      </c>
      <c r="BG93" s="394">
        <f t="shared" si="136"/>
        <v>0</v>
      </c>
      <c r="BH93" s="366">
        <f t="shared" si="182"/>
        <v>0</v>
      </c>
      <c r="BI93" s="366">
        <f t="shared" si="183"/>
        <v>0</v>
      </c>
      <c r="BJ93" s="394">
        <f t="shared" si="139"/>
        <v>0</v>
      </c>
      <c r="BK93" s="366">
        <f t="shared" si="184"/>
        <v>0</v>
      </c>
      <c r="BL93" s="366">
        <f t="shared" si="185"/>
        <v>0</v>
      </c>
      <c r="BM93" s="394">
        <f t="shared" si="142"/>
        <v>1</v>
      </c>
      <c r="BN93" s="366">
        <f t="shared" si="186"/>
        <v>65.69</v>
      </c>
      <c r="BO93" s="366">
        <f t="shared" si="187"/>
        <v>5583650</v>
      </c>
      <c r="BP93" s="394">
        <f t="shared" si="145"/>
        <v>0</v>
      </c>
      <c r="BQ93" s="366">
        <f t="shared" si="188"/>
        <v>0</v>
      </c>
      <c r="BR93" s="366">
        <f t="shared" si="189"/>
        <v>0</v>
      </c>
      <c r="BS93" s="394">
        <f t="shared" si="148"/>
        <v>0</v>
      </c>
      <c r="BT93" s="366">
        <f t="shared" si="190"/>
        <v>0</v>
      </c>
      <c r="BU93" s="366">
        <f t="shared" si="191"/>
        <v>0</v>
      </c>
      <c r="BV93" s="394">
        <f t="shared" si="151"/>
        <v>0</v>
      </c>
      <c r="BW93" s="366">
        <f t="shared" si="192"/>
        <v>0</v>
      </c>
      <c r="BX93" s="366">
        <f t="shared" si="193"/>
        <v>0</v>
      </c>
      <c r="BY93" s="394">
        <f t="shared" si="154"/>
        <v>0</v>
      </c>
      <c r="BZ93" s="366">
        <f t="shared" si="194"/>
        <v>0</v>
      </c>
      <c r="CA93" s="366">
        <f t="shared" si="195"/>
        <v>0</v>
      </c>
      <c r="CB93" s="394">
        <f t="shared" si="157"/>
        <v>0</v>
      </c>
      <c r="CC93" s="366">
        <f t="shared" si="196"/>
        <v>0</v>
      </c>
      <c r="CD93" s="366">
        <f t="shared" si="197"/>
        <v>0</v>
      </c>
      <c r="CE93" s="394">
        <f t="shared" si="160"/>
        <v>0</v>
      </c>
      <c r="CF93" s="366">
        <f t="shared" si="161"/>
        <v>0</v>
      </c>
      <c r="CG93" s="366">
        <f t="shared" si="162"/>
        <v>0</v>
      </c>
      <c r="CH93" s="394">
        <f t="shared" si="163"/>
        <v>0</v>
      </c>
      <c r="CI93" s="366">
        <f t="shared" si="164"/>
        <v>0</v>
      </c>
      <c r="CJ93" s="366">
        <f t="shared" si="165"/>
        <v>0</v>
      </c>
      <c r="CK93" s="394">
        <f t="shared" si="166"/>
        <v>1</v>
      </c>
      <c r="CL93" s="366">
        <f t="shared" si="167"/>
        <v>65.69</v>
      </c>
      <c r="CM93" s="366">
        <f t="shared" si="168"/>
        <v>5583650</v>
      </c>
      <c r="CN93" s="394">
        <f t="shared" si="169"/>
        <v>0</v>
      </c>
      <c r="CO93" s="366">
        <f t="shared" si="170"/>
        <v>0</v>
      </c>
      <c r="CP93" s="366">
        <f t="shared" si="171"/>
        <v>0</v>
      </c>
      <c r="CQ93" s="394">
        <f t="shared" si="172"/>
        <v>0</v>
      </c>
      <c r="CR93" s="366">
        <f t="shared" si="173"/>
        <v>0</v>
      </c>
      <c r="CS93" s="366">
        <f t="shared" si="174"/>
        <v>0</v>
      </c>
      <c r="CT93" s="394">
        <f t="shared" si="175"/>
        <v>0</v>
      </c>
      <c r="CU93" s="366">
        <f t="shared" si="176"/>
        <v>0</v>
      </c>
      <c r="CV93" s="366">
        <f t="shared" si="177"/>
        <v>0</v>
      </c>
    </row>
    <row r="94" spans="1:100" x14ac:dyDescent="0.3">
      <c r="A94" s="42">
        <v>12</v>
      </c>
      <c r="B94" s="43" t="s">
        <v>143</v>
      </c>
      <c r="C94" s="8" t="s">
        <v>244</v>
      </c>
      <c r="D94" s="8" t="s">
        <v>245</v>
      </c>
      <c r="E94" s="8" t="s">
        <v>102</v>
      </c>
      <c r="F94" s="8" t="s">
        <v>18</v>
      </c>
      <c r="G94" s="8" t="s">
        <v>18</v>
      </c>
      <c r="H94" s="7" t="s">
        <v>345</v>
      </c>
      <c r="I94" s="7">
        <v>2020</v>
      </c>
      <c r="J94" s="22" t="s">
        <v>84</v>
      </c>
      <c r="K94" s="11" t="s">
        <v>254</v>
      </c>
      <c r="L94" s="2" t="s">
        <v>375</v>
      </c>
      <c r="M94" s="2" t="s">
        <v>392</v>
      </c>
      <c r="N94" s="26">
        <v>120.04</v>
      </c>
      <c r="O94" s="132">
        <f t="shared" si="215"/>
        <v>85000</v>
      </c>
      <c r="P94" s="350">
        <v>10203400</v>
      </c>
      <c r="Q94" s="394">
        <f t="shared" si="110"/>
        <v>0</v>
      </c>
      <c r="R94" s="395">
        <f t="shared" si="198"/>
        <v>0</v>
      </c>
      <c r="S94" s="395">
        <f t="shared" si="199"/>
        <v>0</v>
      </c>
      <c r="T94" s="394">
        <f t="shared" si="111"/>
        <v>1</v>
      </c>
      <c r="U94" s="395">
        <f t="shared" si="200"/>
        <v>120.04</v>
      </c>
      <c r="V94" s="395">
        <f t="shared" si="201"/>
        <v>10203400</v>
      </c>
      <c r="W94" s="394">
        <f t="shared" si="112"/>
        <v>0</v>
      </c>
      <c r="X94" s="396">
        <f t="shared" si="202"/>
        <v>0</v>
      </c>
      <c r="Y94" s="396">
        <f t="shared" si="203"/>
        <v>0</v>
      </c>
      <c r="Z94" s="394">
        <f t="shared" si="113"/>
        <v>0</v>
      </c>
      <c r="AA94" s="396">
        <f t="shared" si="204"/>
        <v>0</v>
      </c>
      <c r="AB94" s="396">
        <f t="shared" si="205"/>
        <v>0</v>
      </c>
      <c r="AC94" s="394">
        <f t="shared" si="114"/>
        <v>0</v>
      </c>
      <c r="AD94" s="396">
        <f t="shared" si="206"/>
        <v>0</v>
      </c>
      <c r="AE94" s="396">
        <f t="shared" si="207"/>
        <v>0</v>
      </c>
      <c r="AF94" s="389">
        <f t="shared" si="208"/>
        <v>120.04</v>
      </c>
      <c r="AG94" s="367">
        <f t="shared" si="209"/>
        <v>10203400</v>
      </c>
      <c r="AH94" s="367">
        <f t="shared" si="210"/>
        <v>1</v>
      </c>
      <c r="AI94" s="367">
        <f t="shared" si="211"/>
        <v>0</v>
      </c>
      <c r="AJ94" s="367">
        <f t="shared" si="212"/>
        <v>0</v>
      </c>
      <c r="AK94" s="372">
        <f t="shared" si="213"/>
        <v>0</v>
      </c>
      <c r="AL94" s="394">
        <f t="shared" si="115"/>
        <v>0</v>
      </c>
      <c r="AM94" s="395">
        <f t="shared" si="116"/>
        <v>0</v>
      </c>
      <c r="AN94" s="395">
        <f t="shared" si="117"/>
        <v>0</v>
      </c>
      <c r="AO94" s="394">
        <f t="shared" si="118"/>
        <v>1</v>
      </c>
      <c r="AP94" s="395">
        <f t="shared" si="119"/>
        <v>120.04</v>
      </c>
      <c r="AQ94" s="395">
        <f t="shared" si="120"/>
        <v>10203400</v>
      </c>
      <c r="AR94" s="394">
        <f t="shared" si="121"/>
        <v>0</v>
      </c>
      <c r="AS94" s="366">
        <f t="shared" si="122"/>
        <v>0</v>
      </c>
      <c r="AT94" s="366">
        <f t="shared" si="123"/>
        <v>0</v>
      </c>
      <c r="AU94" s="394">
        <f t="shared" si="124"/>
        <v>0</v>
      </c>
      <c r="AV94" s="395">
        <f t="shared" si="125"/>
        <v>0</v>
      </c>
      <c r="AW94" s="395">
        <f t="shared" si="126"/>
        <v>0</v>
      </c>
      <c r="AX94" s="394">
        <f t="shared" si="127"/>
        <v>1</v>
      </c>
      <c r="AY94" s="366">
        <f t="shared" si="128"/>
        <v>120.04</v>
      </c>
      <c r="AZ94" s="366">
        <f t="shared" si="129"/>
        <v>10203400</v>
      </c>
      <c r="BA94" s="394">
        <f t="shared" si="130"/>
        <v>0</v>
      </c>
      <c r="BB94" s="366">
        <f t="shared" si="178"/>
        <v>0</v>
      </c>
      <c r="BC94" s="366">
        <f t="shared" si="179"/>
        <v>0</v>
      </c>
      <c r="BD94" s="394">
        <f t="shared" si="133"/>
        <v>0</v>
      </c>
      <c r="BE94" s="366">
        <f t="shared" si="180"/>
        <v>0</v>
      </c>
      <c r="BF94" s="366">
        <f t="shared" si="181"/>
        <v>0</v>
      </c>
      <c r="BG94" s="394">
        <f t="shared" si="136"/>
        <v>0</v>
      </c>
      <c r="BH94" s="366">
        <f t="shared" si="182"/>
        <v>0</v>
      </c>
      <c r="BI94" s="366">
        <f t="shared" si="183"/>
        <v>0</v>
      </c>
      <c r="BJ94" s="394">
        <f t="shared" si="139"/>
        <v>0</v>
      </c>
      <c r="BK94" s="366">
        <f t="shared" si="184"/>
        <v>0</v>
      </c>
      <c r="BL94" s="366">
        <f t="shared" si="185"/>
        <v>0</v>
      </c>
      <c r="BM94" s="394">
        <f t="shared" si="142"/>
        <v>1</v>
      </c>
      <c r="BN94" s="366">
        <f t="shared" si="186"/>
        <v>120.04</v>
      </c>
      <c r="BO94" s="366">
        <f t="shared" si="187"/>
        <v>10203400</v>
      </c>
      <c r="BP94" s="394">
        <f t="shared" si="145"/>
        <v>0</v>
      </c>
      <c r="BQ94" s="366">
        <f t="shared" si="188"/>
        <v>0</v>
      </c>
      <c r="BR94" s="366">
        <f t="shared" si="189"/>
        <v>0</v>
      </c>
      <c r="BS94" s="394">
        <f t="shared" si="148"/>
        <v>0</v>
      </c>
      <c r="BT94" s="366">
        <f t="shared" si="190"/>
        <v>0</v>
      </c>
      <c r="BU94" s="366">
        <f t="shared" si="191"/>
        <v>0</v>
      </c>
      <c r="BV94" s="394">
        <f t="shared" si="151"/>
        <v>0</v>
      </c>
      <c r="BW94" s="366">
        <f t="shared" si="192"/>
        <v>0</v>
      </c>
      <c r="BX94" s="366">
        <f t="shared" si="193"/>
        <v>0</v>
      </c>
      <c r="BY94" s="394">
        <f t="shared" si="154"/>
        <v>0</v>
      </c>
      <c r="BZ94" s="366">
        <f t="shared" si="194"/>
        <v>0</v>
      </c>
      <c r="CA94" s="366">
        <f t="shared" si="195"/>
        <v>0</v>
      </c>
      <c r="CB94" s="394">
        <f t="shared" si="157"/>
        <v>0</v>
      </c>
      <c r="CC94" s="366">
        <f t="shared" si="196"/>
        <v>0</v>
      </c>
      <c r="CD94" s="366">
        <f t="shared" si="197"/>
        <v>0</v>
      </c>
      <c r="CE94" s="394">
        <f t="shared" si="160"/>
        <v>0</v>
      </c>
      <c r="CF94" s="366">
        <f t="shared" si="161"/>
        <v>0</v>
      </c>
      <c r="CG94" s="366">
        <f t="shared" si="162"/>
        <v>0</v>
      </c>
      <c r="CH94" s="394">
        <f t="shared" si="163"/>
        <v>0</v>
      </c>
      <c r="CI94" s="366">
        <f t="shared" si="164"/>
        <v>0</v>
      </c>
      <c r="CJ94" s="366">
        <f t="shared" si="165"/>
        <v>0</v>
      </c>
      <c r="CK94" s="394">
        <f t="shared" si="166"/>
        <v>1</v>
      </c>
      <c r="CL94" s="366">
        <f t="shared" si="167"/>
        <v>120.04</v>
      </c>
      <c r="CM94" s="366">
        <f t="shared" si="168"/>
        <v>10203400</v>
      </c>
      <c r="CN94" s="394">
        <f t="shared" si="169"/>
        <v>0</v>
      </c>
      <c r="CO94" s="366">
        <f t="shared" si="170"/>
        <v>0</v>
      </c>
      <c r="CP94" s="366">
        <f t="shared" si="171"/>
        <v>0</v>
      </c>
      <c r="CQ94" s="394">
        <f t="shared" si="172"/>
        <v>0</v>
      </c>
      <c r="CR94" s="366">
        <f t="shared" si="173"/>
        <v>0</v>
      </c>
      <c r="CS94" s="366">
        <f t="shared" si="174"/>
        <v>0</v>
      </c>
      <c r="CT94" s="394">
        <f t="shared" si="175"/>
        <v>0</v>
      </c>
      <c r="CU94" s="366">
        <f t="shared" si="176"/>
        <v>0</v>
      </c>
      <c r="CV94" s="366">
        <f t="shared" si="177"/>
        <v>0</v>
      </c>
    </row>
    <row r="95" spans="1:100" x14ac:dyDescent="0.3">
      <c r="A95" s="42">
        <v>13</v>
      </c>
      <c r="B95" s="43" t="s">
        <v>143</v>
      </c>
      <c r="C95" s="8" t="s">
        <v>244</v>
      </c>
      <c r="D95" s="8" t="s">
        <v>245</v>
      </c>
      <c r="E95" s="8" t="s">
        <v>102</v>
      </c>
      <c r="F95" s="8" t="s">
        <v>18</v>
      </c>
      <c r="G95" s="8" t="s">
        <v>18</v>
      </c>
      <c r="H95" s="7" t="s">
        <v>345</v>
      </c>
      <c r="I95" s="7">
        <v>2020</v>
      </c>
      <c r="J95" s="22" t="s">
        <v>84</v>
      </c>
      <c r="K95" s="11" t="s">
        <v>255</v>
      </c>
      <c r="L95" s="2" t="s">
        <v>375</v>
      </c>
      <c r="M95" s="2" t="s">
        <v>392</v>
      </c>
      <c r="N95" s="26">
        <v>72.98</v>
      </c>
      <c r="O95" s="132">
        <f t="shared" si="215"/>
        <v>85000</v>
      </c>
      <c r="P95" s="350">
        <v>6203300</v>
      </c>
      <c r="Q95" s="394">
        <f t="shared" si="110"/>
        <v>0</v>
      </c>
      <c r="R95" s="395">
        <f t="shared" si="198"/>
        <v>0</v>
      </c>
      <c r="S95" s="395">
        <f t="shared" si="199"/>
        <v>0</v>
      </c>
      <c r="T95" s="394">
        <f t="shared" si="111"/>
        <v>1</v>
      </c>
      <c r="U95" s="395">
        <f t="shared" si="200"/>
        <v>72.98</v>
      </c>
      <c r="V95" s="395">
        <f t="shared" si="201"/>
        <v>6203300</v>
      </c>
      <c r="W95" s="394">
        <f t="shared" si="112"/>
        <v>0</v>
      </c>
      <c r="X95" s="396">
        <f t="shared" si="202"/>
        <v>0</v>
      </c>
      <c r="Y95" s="396">
        <f t="shared" si="203"/>
        <v>0</v>
      </c>
      <c r="Z95" s="394">
        <f t="shared" si="113"/>
        <v>0</v>
      </c>
      <c r="AA95" s="396">
        <f t="shared" si="204"/>
        <v>0</v>
      </c>
      <c r="AB95" s="396">
        <f t="shared" si="205"/>
        <v>0</v>
      </c>
      <c r="AC95" s="394">
        <f t="shared" si="114"/>
        <v>0</v>
      </c>
      <c r="AD95" s="396">
        <f t="shared" si="206"/>
        <v>0</v>
      </c>
      <c r="AE95" s="396">
        <f t="shared" si="207"/>
        <v>0</v>
      </c>
      <c r="AF95" s="389">
        <f t="shared" si="208"/>
        <v>72.98</v>
      </c>
      <c r="AG95" s="367">
        <f t="shared" si="209"/>
        <v>6203300</v>
      </c>
      <c r="AH95" s="367">
        <f t="shared" si="210"/>
        <v>1</v>
      </c>
      <c r="AI95" s="367">
        <f t="shared" si="211"/>
        <v>0</v>
      </c>
      <c r="AJ95" s="367">
        <f t="shared" si="212"/>
        <v>0</v>
      </c>
      <c r="AK95" s="372">
        <f t="shared" si="213"/>
        <v>0</v>
      </c>
      <c r="AL95" s="394">
        <f t="shared" si="115"/>
        <v>0</v>
      </c>
      <c r="AM95" s="395">
        <f t="shared" si="116"/>
        <v>0</v>
      </c>
      <c r="AN95" s="395">
        <f t="shared" si="117"/>
        <v>0</v>
      </c>
      <c r="AO95" s="394">
        <f t="shared" si="118"/>
        <v>1</v>
      </c>
      <c r="AP95" s="395">
        <f t="shared" si="119"/>
        <v>72.98</v>
      </c>
      <c r="AQ95" s="395">
        <f t="shared" si="120"/>
        <v>6203300</v>
      </c>
      <c r="AR95" s="394">
        <f t="shared" si="121"/>
        <v>0</v>
      </c>
      <c r="AS95" s="366">
        <f t="shared" si="122"/>
        <v>0</v>
      </c>
      <c r="AT95" s="366">
        <f t="shared" si="123"/>
        <v>0</v>
      </c>
      <c r="AU95" s="394">
        <f t="shared" si="124"/>
        <v>0</v>
      </c>
      <c r="AV95" s="395">
        <f t="shared" si="125"/>
        <v>0</v>
      </c>
      <c r="AW95" s="395">
        <f t="shared" si="126"/>
        <v>0</v>
      </c>
      <c r="AX95" s="394">
        <f t="shared" si="127"/>
        <v>1</v>
      </c>
      <c r="AY95" s="366">
        <f t="shared" si="128"/>
        <v>72.98</v>
      </c>
      <c r="AZ95" s="366">
        <f t="shared" si="129"/>
        <v>6203300</v>
      </c>
      <c r="BA95" s="394">
        <f t="shared" si="130"/>
        <v>0</v>
      </c>
      <c r="BB95" s="366">
        <f t="shared" si="178"/>
        <v>0</v>
      </c>
      <c r="BC95" s="366">
        <f t="shared" si="179"/>
        <v>0</v>
      </c>
      <c r="BD95" s="394">
        <f t="shared" si="133"/>
        <v>0</v>
      </c>
      <c r="BE95" s="366">
        <f t="shared" si="180"/>
        <v>0</v>
      </c>
      <c r="BF95" s="366">
        <f t="shared" si="181"/>
        <v>0</v>
      </c>
      <c r="BG95" s="394">
        <f t="shared" si="136"/>
        <v>0</v>
      </c>
      <c r="BH95" s="366">
        <f t="shared" si="182"/>
        <v>0</v>
      </c>
      <c r="BI95" s="366">
        <f t="shared" si="183"/>
        <v>0</v>
      </c>
      <c r="BJ95" s="394">
        <f t="shared" si="139"/>
        <v>0</v>
      </c>
      <c r="BK95" s="366">
        <f t="shared" si="184"/>
        <v>0</v>
      </c>
      <c r="BL95" s="366">
        <f t="shared" si="185"/>
        <v>0</v>
      </c>
      <c r="BM95" s="394">
        <f t="shared" si="142"/>
        <v>1</v>
      </c>
      <c r="BN95" s="366">
        <f t="shared" si="186"/>
        <v>72.98</v>
      </c>
      <c r="BO95" s="366">
        <f t="shared" si="187"/>
        <v>6203300</v>
      </c>
      <c r="BP95" s="394">
        <f t="shared" si="145"/>
        <v>0</v>
      </c>
      <c r="BQ95" s="366">
        <f t="shared" si="188"/>
        <v>0</v>
      </c>
      <c r="BR95" s="366">
        <f t="shared" si="189"/>
        <v>0</v>
      </c>
      <c r="BS95" s="394">
        <f t="shared" si="148"/>
        <v>0</v>
      </c>
      <c r="BT95" s="366">
        <f t="shared" si="190"/>
        <v>0</v>
      </c>
      <c r="BU95" s="366">
        <f t="shared" si="191"/>
        <v>0</v>
      </c>
      <c r="BV95" s="394">
        <f t="shared" si="151"/>
        <v>0</v>
      </c>
      <c r="BW95" s="366">
        <f t="shared" si="192"/>
        <v>0</v>
      </c>
      <c r="BX95" s="366">
        <f t="shared" si="193"/>
        <v>0</v>
      </c>
      <c r="BY95" s="394">
        <f t="shared" si="154"/>
        <v>0</v>
      </c>
      <c r="BZ95" s="366">
        <f t="shared" si="194"/>
        <v>0</v>
      </c>
      <c r="CA95" s="366">
        <f t="shared" si="195"/>
        <v>0</v>
      </c>
      <c r="CB95" s="394">
        <f t="shared" si="157"/>
        <v>0</v>
      </c>
      <c r="CC95" s="366">
        <f t="shared" si="196"/>
        <v>0</v>
      </c>
      <c r="CD95" s="366">
        <f t="shared" si="197"/>
        <v>0</v>
      </c>
      <c r="CE95" s="394">
        <f t="shared" si="160"/>
        <v>0</v>
      </c>
      <c r="CF95" s="366">
        <f t="shared" si="161"/>
        <v>0</v>
      </c>
      <c r="CG95" s="366">
        <f t="shared" si="162"/>
        <v>0</v>
      </c>
      <c r="CH95" s="394">
        <f t="shared" si="163"/>
        <v>0</v>
      </c>
      <c r="CI95" s="366">
        <f t="shared" si="164"/>
        <v>0</v>
      </c>
      <c r="CJ95" s="366">
        <f t="shared" si="165"/>
        <v>0</v>
      </c>
      <c r="CK95" s="394">
        <f t="shared" si="166"/>
        <v>1</v>
      </c>
      <c r="CL95" s="366">
        <f t="shared" si="167"/>
        <v>72.98</v>
      </c>
      <c r="CM95" s="366">
        <f t="shared" si="168"/>
        <v>6203300</v>
      </c>
      <c r="CN95" s="394">
        <f t="shared" si="169"/>
        <v>0</v>
      </c>
      <c r="CO95" s="366">
        <f t="shared" si="170"/>
        <v>0</v>
      </c>
      <c r="CP95" s="366">
        <f t="shared" si="171"/>
        <v>0</v>
      </c>
      <c r="CQ95" s="394">
        <f t="shared" si="172"/>
        <v>0</v>
      </c>
      <c r="CR95" s="366">
        <f t="shared" si="173"/>
        <v>0</v>
      </c>
      <c r="CS95" s="366">
        <f t="shared" si="174"/>
        <v>0</v>
      </c>
      <c r="CT95" s="394">
        <f t="shared" si="175"/>
        <v>0</v>
      </c>
      <c r="CU95" s="366">
        <f t="shared" si="176"/>
        <v>0</v>
      </c>
      <c r="CV95" s="366">
        <f t="shared" si="177"/>
        <v>0</v>
      </c>
    </row>
    <row r="96" spans="1:100" x14ac:dyDescent="0.3">
      <c r="A96" s="42">
        <v>14</v>
      </c>
      <c r="B96" s="43" t="s">
        <v>143</v>
      </c>
      <c r="C96" s="8" t="s">
        <v>244</v>
      </c>
      <c r="D96" s="8" t="s">
        <v>245</v>
      </c>
      <c r="E96" s="8" t="s">
        <v>102</v>
      </c>
      <c r="F96" s="8" t="s">
        <v>18</v>
      </c>
      <c r="G96" s="8" t="s">
        <v>18</v>
      </c>
      <c r="H96" s="7" t="s">
        <v>345</v>
      </c>
      <c r="I96" s="7">
        <v>2020</v>
      </c>
      <c r="J96" s="22" t="s">
        <v>84</v>
      </c>
      <c r="K96" s="11" t="s">
        <v>256</v>
      </c>
      <c r="L96" s="31" t="s">
        <v>376</v>
      </c>
      <c r="M96" s="2" t="s">
        <v>392</v>
      </c>
      <c r="N96" s="26">
        <v>73.17</v>
      </c>
      <c r="O96" s="132">
        <f t="shared" si="215"/>
        <v>70000</v>
      </c>
      <c r="P96" s="350">
        <v>5121900</v>
      </c>
      <c r="Q96" s="394">
        <f t="shared" si="110"/>
        <v>0</v>
      </c>
      <c r="R96" s="395">
        <f t="shared" si="198"/>
        <v>0</v>
      </c>
      <c r="S96" s="395">
        <f t="shared" si="199"/>
        <v>0</v>
      </c>
      <c r="T96" s="394">
        <f t="shared" si="111"/>
        <v>1</v>
      </c>
      <c r="U96" s="395">
        <f t="shared" si="200"/>
        <v>73.17</v>
      </c>
      <c r="V96" s="395">
        <f t="shared" si="201"/>
        <v>5121900</v>
      </c>
      <c r="W96" s="394">
        <f t="shared" si="112"/>
        <v>0</v>
      </c>
      <c r="X96" s="396">
        <f t="shared" si="202"/>
        <v>0</v>
      </c>
      <c r="Y96" s="396">
        <f t="shared" si="203"/>
        <v>0</v>
      </c>
      <c r="Z96" s="394">
        <f t="shared" si="113"/>
        <v>0</v>
      </c>
      <c r="AA96" s="396">
        <f t="shared" si="204"/>
        <v>0</v>
      </c>
      <c r="AB96" s="396">
        <f t="shared" si="205"/>
        <v>0</v>
      </c>
      <c r="AC96" s="394">
        <f t="shared" si="114"/>
        <v>0</v>
      </c>
      <c r="AD96" s="396">
        <f t="shared" si="206"/>
        <v>0</v>
      </c>
      <c r="AE96" s="396">
        <f t="shared" si="207"/>
        <v>0</v>
      </c>
      <c r="AF96" s="389">
        <f t="shared" si="208"/>
        <v>73.17</v>
      </c>
      <c r="AG96" s="367">
        <f t="shared" si="209"/>
        <v>5121900</v>
      </c>
      <c r="AH96" s="367">
        <f t="shared" si="210"/>
        <v>1</v>
      </c>
      <c r="AI96" s="367">
        <f t="shared" si="211"/>
        <v>0</v>
      </c>
      <c r="AJ96" s="367">
        <f t="shared" si="212"/>
        <v>0</v>
      </c>
      <c r="AK96" s="372">
        <f t="shared" si="213"/>
        <v>0</v>
      </c>
      <c r="AL96" s="394">
        <f t="shared" si="115"/>
        <v>0</v>
      </c>
      <c r="AM96" s="395">
        <f t="shared" si="116"/>
        <v>0</v>
      </c>
      <c r="AN96" s="395">
        <f t="shared" si="117"/>
        <v>0</v>
      </c>
      <c r="AO96" s="394">
        <f t="shared" si="118"/>
        <v>0</v>
      </c>
      <c r="AP96" s="395">
        <f t="shared" si="119"/>
        <v>0</v>
      </c>
      <c r="AQ96" s="395">
        <f t="shared" si="120"/>
        <v>0</v>
      </c>
      <c r="AR96" s="394">
        <f t="shared" si="121"/>
        <v>1</v>
      </c>
      <c r="AS96" s="366">
        <f t="shared" si="122"/>
        <v>73.17</v>
      </c>
      <c r="AT96" s="366">
        <f t="shared" si="123"/>
        <v>5121900</v>
      </c>
      <c r="AU96" s="394">
        <f t="shared" si="124"/>
        <v>0</v>
      </c>
      <c r="AV96" s="395">
        <f t="shared" si="125"/>
        <v>0</v>
      </c>
      <c r="AW96" s="395">
        <f t="shared" si="126"/>
        <v>0</v>
      </c>
      <c r="AX96" s="394">
        <f t="shared" si="127"/>
        <v>1</v>
      </c>
      <c r="AY96" s="366">
        <f t="shared" si="128"/>
        <v>73.17</v>
      </c>
      <c r="AZ96" s="366">
        <f t="shared" si="129"/>
        <v>5121900</v>
      </c>
      <c r="BA96" s="394">
        <f t="shared" si="130"/>
        <v>0</v>
      </c>
      <c r="BB96" s="366">
        <f t="shared" si="178"/>
        <v>0</v>
      </c>
      <c r="BC96" s="366">
        <f t="shared" si="179"/>
        <v>0</v>
      </c>
      <c r="BD96" s="394">
        <f t="shared" si="133"/>
        <v>0</v>
      </c>
      <c r="BE96" s="366">
        <f t="shared" si="180"/>
        <v>0</v>
      </c>
      <c r="BF96" s="366">
        <f t="shared" si="181"/>
        <v>0</v>
      </c>
      <c r="BG96" s="394">
        <f t="shared" si="136"/>
        <v>0</v>
      </c>
      <c r="BH96" s="366">
        <f t="shared" si="182"/>
        <v>0</v>
      </c>
      <c r="BI96" s="366">
        <f t="shared" si="183"/>
        <v>0</v>
      </c>
      <c r="BJ96" s="394">
        <f t="shared" si="139"/>
        <v>0</v>
      </c>
      <c r="BK96" s="366">
        <f t="shared" si="184"/>
        <v>0</v>
      </c>
      <c r="BL96" s="366">
        <f t="shared" si="185"/>
        <v>0</v>
      </c>
      <c r="BM96" s="394">
        <f t="shared" si="142"/>
        <v>1</v>
      </c>
      <c r="BN96" s="366">
        <f t="shared" si="186"/>
        <v>73.17</v>
      </c>
      <c r="BO96" s="366">
        <f t="shared" si="187"/>
        <v>5121900</v>
      </c>
      <c r="BP96" s="394">
        <f t="shared" si="145"/>
        <v>0</v>
      </c>
      <c r="BQ96" s="366">
        <f t="shared" si="188"/>
        <v>0</v>
      </c>
      <c r="BR96" s="366">
        <f t="shared" si="189"/>
        <v>0</v>
      </c>
      <c r="BS96" s="394">
        <f t="shared" si="148"/>
        <v>0</v>
      </c>
      <c r="BT96" s="366">
        <f t="shared" si="190"/>
        <v>0</v>
      </c>
      <c r="BU96" s="366">
        <f t="shared" si="191"/>
        <v>0</v>
      </c>
      <c r="BV96" s="394">
        <f t="shared" si="151"/>
        <v>0</v>
      </c>
      <c r="BW96" s="366">
        <f t="shared" si="192"/>
        <v>0</v>
      </c>
      <c r="BX96" s="366">
        <f t="shared" si="193"/>
        <v>0</v>
      </c>
      <c r="BY96" s="394">
        <f t="shared" si="154"/>
        <v>0</v>
      </c>
      <c r="BZ96" s="366">
        <f t="shared" si="194"/>
        <v>0</v>
      </c>
      <c r="CA96" s="366">
        <f t="shared" si="195"/>
        <v>0</v>
      </c>
      <c r="CB96" s="394">
        <f t="shared" si="157"/>
        <v>0</v>
      </c>
      <c r="CC96" s="366">
        <f t="shared" si="196"/>
        <v>0</v>
      </c>
      <c r="CD96" s="366">
        <f t="shared" si="197"/>
        <v>0</v>
      </c>
      <c r="CE96" s="394">
        <f t="shared" si="160"/>
        <v>0</v>
      </c>
      <c r="CF96" s="366">
        <f t="shared" si="161"/>
        <v>0</v>
      </c>
      <c r="CG96" s="366">
        <f t="shared" si="162"/>
        <v>0</v>
      </c>
      <c r="CH96" s="394">
        <f t="shared" si="163"/>
        <v>0</v>
      </c>
      <c r="CI96" s="366">
        <f t="shared" si="164"/>
        <v>0</v>
      </c>
      <c r="CJ96" s="366">
        <f t="shared" si="165"/>
        <v>0</v>
      </c>
      <c r="CK96" s="394">
        <f t="shared" si="166"/>
        <v>1</v>
      </c>
      <c r="CL96" s="366">
        <f t="shared" si="167"/>
        <v>73.17</v>
      </c>
      <c r="CM96" s="366">
        <f t="shared" si="168"/>
        <v>5121900</v>
      </c>
      <c r="CN96" s="394">
        <f t="shared" si="169"/>
        <v>0</v>
      </c>
      <c r="CO96" s="366">
        <f t="shared" si="170"/>
        <v>0</v>
      </c>
      <c r="CP96" s="366">
        <f t="shared" si="171"/>
        <v>0</v>
      </c>
      <c r="CQ96" s="394">
        <f t="shared" si="172"/>
        <v>0</v>
      </c>
      <c r="CR96" s="366">
        <f t="shared" si="173"/>
        <v>0</v>
      </c>
      <c r="CS96" s="366">
        <f t="shared" si="174"/>
        <v>0</v>
      </c>
      <c r="CT96" s="394">
        <f t="shared" si="175"/>
        <v>0</v>
      </c>
      <c r="CU96" s="366">
        <f t="shared" si="176"/>
        <v>0</v>
      </c>
      <c r="CV96" s="366">
        <f t="shared" si="177"/>
        <v>0</v>
      </c>
    </row>
    <row r="97" spans="1:100" x14ac:dyDescent="0.3">
      <c r="A97" s="42">
        <v>15</v>
      </c>
      <c r="B97" s="43" t="s">
        <v>143</v>
      </c>
      <c r="C97" s="8" t="s">
        <v>244</v>
      </c>
      <c r="D97" s="8" t="s">
        <v>245</v>
      </c>
      <c r="E97" s="8" t="s">
        <v>102</v>
      </c>
      <c r="F97" s="8" t="s">
        <v>18</v>
      </c>
      <c r="G97" s="8" t="s">
        <v>18</v>
      </c>
      <c r="H97" s="7" t="s">
        <v>345</v>
      </c>
      <c r="I97" s="7">
        <v>2020</v>
      </c>
      <c r="J97" s="22" t="s">
        <v>84</v>
      </c>
      <c r="K97" s="11" t="s">
        <v>257</v>
      </c>
      <c r="L97" s="31" t="s">
        <v>376</v>
      </c>
      <c r="M97" s="2" t="s">
        <v>392</v>
      </c>
      <c r="N97" s="26">
        <v>61.55</v>
      </c>
      <c r="O97" s="132">
        <f t="shared" si="215"/>
        <v>70000</v>
      </c>
      <c r="P97" s="350">
        <v>4308500</v>
      </c>
      <c r="Q97" s="394">
        <f t="shared" si="110"/>
        <v>0</v>
      </c>
      <c r="R97" s="395">
        <f t="shared" si="198"/>
        <v>0</v>
      </c>
      <c r="S97" s="395">
        <f t="shared" si="199"/>
        <v>0</v>
      </c>
      <c r="T97" s="394">
        <f t="shared" si="111"/>
        <v>1</v>
      </c>
      <c r="U97" s="395">
        <f t="shared" si="200"/>
        <v>61.55</v>
      </c>
      <c r="V97" s="395">
        <f t="shared" si="201"/>
        <v>4308500</v>
      </c>
      <c r="W97" s="394">
        <f t="shared" si="112"/>
        <v>0</v>
      </c>
      <c r="X97" s="396">
        <f t="shared" si="202"/>
        <v>0</v>
      </c>
      <c r="Y97" s="396">
        <f t="shared" si="203"/>
        <v>0</v>
      </c>
      <c r="Z97" s="394">
        <f t="shared" si="113"/>
        <v>0</v>
      </c>
      <c r="AA97" s="396">
        <f t="shared" si="204"/>
        <v>0</v>
      </c>
      <c r="AB97" s="396">
        <f t="shared" si="205"/>
        <v>0</v>
      </c>
      <c r="AC97" s="394">
        <f t="shared" si="114"/>
        <v>0</v>
      </c>
      <c r="AD97" s="396">
        <f t="shared" si="206"/>
        <v>0</v>
      </c>
      <c r="AE97" s="396">
        <f t="shared" si="207"/>
        <v>0</v>
      </c>
      <c r="AF97" s="389">
        <f t="shared" si="208"/>
        <v>61.55</v>
      </c>
      <c r="AG97" s="367">
        <f t="shared" si="209"/>
        <v>4308500</v>
      </c>
      <c r="AH97" s="367">
        <f t="shared" si="210"/>
        <v>1</v>
      </c>
      <c r="AI97" s="367">
        <f t="shared" si="211"/>
        <v>0</v>
      </c>
      <c r="AJ97" s="367">
        <f t="shared" si="212"/>
        <v>0</v>
      </c>
      <c r="AK97" s="372">
        <f t="shared" si="213"/>
        <v>0</v>
      </c>
      <c r="AL97" s="394">
        <f t="shared" si="115"/>
        <v>0</v>
      </c>
      <c r="AM97" s="395">
        <f t="shared" si="116"/>
        <v>0</v>
      </c>
      <c r="AN97" s="395">
        <f t="shared" si="117"/>
        <v>0</v>
      </c>
      <c r="AO97" s="394">
        <f t="shared" si="118"/>
        <v>0</v>
      </c>
      <c r="AP97" s="395">
        <f t="shared" si="119"/>
        <v>0</v>
      </c>
      <c r="AQ97" s="395">
        <f t="shared" si="120"/>
        <v>0</v>
      </c>
      <c r="AR97" s="394">
        <f t="shared" si="121"/>
        <v>1</v>
      </c>
      <c r="AS97" s="366">
        <f t="shared" si="122"/>
        <v>61.55</v>
      </c>
      <c r="AT97" s="366">
        <f t="shared" si="123"/>
        <v>4308500</v>
      </c>
      <c r="AU97" s="394">
        <f t="shared" si="124"/>
        <v>0</v>
      </c>
      <c r="AV97" s="395">
        <f t="shared" si="125"/>
        <v>0</v>
      </c>
      <c r="AW97" s="395">
        <f t="shared" si="126"/>
        <v>0</v>
      </c>
      <c r="AX97" s="394">
        <f t="shared" si="127"/>
        <v>1</v>
      </c>
      <c r="AY97" s="366">
        <f t="shared" si="128"/>
        <v>61.55</v>
      </c>
      <c r="AZ97" s="366">
        <f t="shared" si="129"/>
        <v>4308500</v>
      </c>
      <c r="BA97" s="394">
        <f t="shared" si="130"/>
        <v>0</v>
      </c>
      <c r="BB97" s="366">
        <f t="shared" si="178"/>
        <v>0</v>
      </c>
      <c r="BC97" s="366">
        <f t="shared" si="179"/>
        <v>0</v>
      </c>
      <c r="BD97" s="394">
        <f t="shared" si="133"/>
        <v>0</v>
      </c>
      <c r="BE97" s="366">
        <f t="shared" si="180"/>
        <v>0</v>
      </c>
      <c r="BF97" s="366">
        <f t="shared" si="181"/>
        <v>0</v>
      </c>
      <c r="BG97" s="394">
        <f t="shared" si="136"/>
        <v>0</v>
      </c>
      <c r="BH97" s="366">
        <f t="shared" si="182"/>
        <v>0</v>
      </c>
      <c r="BI97" s="366">
        <f t="shared" si="183"/>
        <v>0</v>
      </c>
      <c r="BJ97" s="394">
        <f t="shared" si="139"/>
        <v>0</v>
      </c>
      <c r="BK97" s="366">
        <f t="shared" si="184"/>
        <v>0</v>
      </c>
      <c r="BL97" s="366">
        <f t="shared" si="185"/>
        <v>0</v>
      </c>
      <c r="BM97" s="394">
        <f t="shared" si="142"/>
        <v>1</v>
      </c>
      <c r="BN97" s="366">
        <f t="shared" si="186"/>
        <v>61.55</v>
      </c>
      <c r="BO97" s="366">
        <f t="shared" si="187"/>
        <v>4308500</v>
      </c>
      <c r="BP97" s="394">
        <f t="shared" si="145"/>
        <v>0</v>
      </c>
      <c r="BQ97" s="366">
        <f t="shared" si="188"/>
        <v>0</v>
      </c>
      <c r="BR97" s="366">
        <f t="shared" si="189"/>
        <v>0</v>
      </c>
      <c r="BS97" s="394">
        <f t="shared" si="148"/>
        <v>0</v>
      </c>
      <c r="BT97" s="366">
        <f t="shared" si="190"/>
        <v>0</v>
      </c>
      <c r="BU97" s="366">
        <f t="shared" si="191"/>
        <v>0</v>
      </c>
      <c r="BV97" s="394">
        <f t="shared" si="151"/>
        <v>0</v>
      </c>
      <c r="BW97" s="366">
        <f t="shared" si="192"/>
        <v>0</v>
      </c>
      <c r="BX97" s="366">
        <f t="shared" si="193"/>
        <v>0</v>
      </c>
      <c r="BY97" s="394">
        <f t="shared" si="154"/>
        <v>0</v>
      </c>
      <c r="BZ97" s="366">
        <f t="shared" si="194"/>
        <v>0</v>
      </c>
      <c r="CA97" s="366">
        <f t="shared" si="195"/>
        <v>0</v>
      </c>
      <c r="CB97" s="394">
        <f t="shared" si="157"/>
        <v>0</v>
      </c>
      <c r="CC97" s="366">
        <f t="shared" si="196"/>
        <v>0</v>
      </c>
      <c r="CD97" s="366">
        <f t="shared" si="197"/>
        <v>0</v>
      </c>
      <c r="CE97" s="394">
        <f t="shared" si="160"/>
        <v>0</v>
      </c>
      <c r="CF97" s="366">
        <f t="shared" si="161"/>
        <v>0</v>
      </c>
      <c r="CG97" s="366">
        <f t="shared" si="162"/>
        <v>0</v>
      </c>
      <c r="CH97" s="394">
        <f t="shared" si="163"/>
        <v>0</v>
      </c>
      <c r="CI97" s="366">
        <f t="shared" si="164"/>
        <v>0</v>
      </c>
      <c r="CJ97" s="366">
        <f t="shared" si="165"/>
        <v>0</v>
      </c>
      <c r="CK97" s="394">
        <f t="shared" si="166"/>
        <v>1</v>
      </c>
      <c r="CL97" s="366">
        <f t="shared" si="167"/>
        <v>61.55</v>
      </c>
      <c r="CM97" s="366">
        <f t="shared" si="168"/>
        <v>4308500</v>
      </c>
      <c r="CN97" s="394">
        <f t="shared" si="169"/>
        <v>0</v>
      </c>
      <c r="CO97" s="366">
        <f t="shared" si="170"/>
        <v>0</v>
      </c>
      <c r="CP97" s="366">
        <f t="shared" si="171"/>
        <v>0</v>
      </c>
      <c r="CQ97" s="394">
        <f t="shared" si="172"/>
        <v>0</v>
      </c>
      <c r="CR97" s="366">
        <f t="shared" si="173"/>
        <v>0</v>
      </c>
      <c r="CS97" s="366">
        <f t="shared" si="174"/>
        <v>0</v>
      </c>
      <c r="CT97" s="394">
        <f t="shared" si="175"/>
        <v>0</v>
      </c>
      <c r="CU97" s="366">
        <f t="shared" si="176"/>
        <v>0</v>
      </c>
      <c r="CV97" s="366">
        <f t="shared" si="177"/>
        <v>0</v>
      </c>
    </row>
    <row r="98" spans="1:100" x14ac:dyDescent="0.3">
      <c r="A98" s="42">
        <v>16</v>
      </c>
      <c r="B98" s="43" t="s">
        <v>143</v>
      </c>
      <c r="C98" s="8" t="s">
        <v>244</v>
      </c>
      <c r="D98" s="8" t="s">
        <v>245</v>
      </c>
      <c r="E98" s="8" t="s">
        <v>102</v>
      </c>
      <c r="F98" s="8" t="s">
        <v>18</v>
      </c>
      <c r="G98" s="8" t="s">
        <v>18</v>
      </c>
      <c r="H98" s="7" t="s">
        <v>345</v>
      </c>
      <c r="I98" s="7">
        <v>2020</v>
      </c>
      <c r="J98" s="22" t="s">
        <v>84</v>
      </c>
      <c r="K98" s="11" t="s">
        <v>258</v>
      </c>
      <c r="L98" s="2" t="s">
        <v>375</v>
      </c>
      <c r="M98" s="2" t="s">
        <v>392</v>
      </c>
      <c r="N98" s="26">
        <v>103.46</v>
      </c>
      <c r="O98" s="132">
        <f t="shared" si="215"/>
        <v>75000</v>
      </c>
      <c r="P98" s="350">
        <v>7759500</v>
      </c>
      <c r="Q98" s="394">
        <f t="shared" si="110"/>
        <v>0</v>
      </c>
      <c r="R98" s="395">
        <f t="shared" si="198"/>
        <v>0</v>
      </c>
      <c r="S98" s="395">
        <f t="shared" si="199"/>
        <v>0</v>
      </c>
      <c r="T98" s="394">
        <f t="shared" si="111"/>
        <v>1</v>
      </c>
      <c r="U98" s="395">
        <f t="shared" si="200"/>
        <v>103.46</v>
      </c>
      <c r="V98" s="395">
        <f t="shared" si="201"/>
        <v>7759500</v>
      </c>
      <c r="W98" s="394">
        <f t="shared" si="112"/>
        <v>0</v>
      </c>
      <c r="X98" s="396">
        <f t="shared" si="202"/>
        <v>0</v>
      </c>
      <c r="Y98" s="396">
        <f t="shared" si="203"/>
        <v>0</v>
      </c>
      <c r="Z98" s="394">
        <f t="shared" si="113"/>
        <v>0</v>
      </c>
      <c r="AA98" s="396">
        <f t="shared" si="204"/>
        <v>0</v>
      </c>
      <c r="AB98" s="396">
        <f t="shared" si="205"/>
        <v>0</v>
      </c>
      <c r="AC98" s="394">
        <f t="shared" si="114"/>
        <v>0</v>
      </c>
      <c r="AD98" s="396">
        <f t="shared" si="206"/>
        <v>0</v>
      </c>
      <c r="AE98" s="396">
        <f t="shared" si="207"/>
        <v>0</v>
      </c>
      <c r="AF98" s="389">
        <f t="shared" si="208"/>
        <v>103.46</v>
      </c>
      <c r="AG98" s="367">
        <f t="shared" si="209"/>
        <v>7759500</v>
      </c>
      <c r="AH98" s="367">
        <f t="shared" si="210"/>
        <v>1</v>
      </c>
      <c r="AI98" s="367">
        <f t="shared" si="211"/>
        <v>0</v>
      </c>
      <c r="AJ98" s="367">
        <f t="shared" si="212"/>
        <v>0</v>
      </c>
      <c r="AK98" s="372">
        <f t="shared" si="213"/>
        <v>0</v>
      </c>
      <c r="AL98" s="394">
        <f t="shared" si="115"/>
        <v>0</v>
      </c>
      <c r="AM98" s="395">
        <f t="shared" si="116"/>
        <v>0</v>
      </c>
      <c r="AN98" s="395">
        <f t="shared" si="117"/>
        <v>0</v>
      </c>
      <c r="AO98" s="394">
        <f t="shared" si="118"/>
        <v>1</v>
      </c>
      <c r="AP98" s="395">
        <f t="shared" si="119"/>
        <v>103.46</v>
      </c>
      <c r="AQ98" s="395">
        <f t="shared" si="120"/>
        <v>7759500</v>
      </c>
      <c r="AR98" s="394">
        <f t="shared" si="121"/>
        <v>0</v>
      </c>
      <c r="AS98" s="366">
        <f t="shared" si="122"/>
        <v>0</v>
      </c>
      <c r="AT98" s="366">
        <f t="shared" si="123"/>
        <v>0</v>
      </c>
      <c r="AU98" s="394">
        <f t="shared" si="124"/>
        <v>0</v>
      </c>
      <c r="AV98" s="395">
        <f t="shared" si="125"/>
        <v>0</v>
      </c>
      <c r="AW98" s="395">
        <f t="shared" si="126"/>
        <v>0</v>
      </c>
      <c r="AX98" s="394">
        <f t="shared" si="127"/>
        <v>1</v>
      </c>
      <c r="AY98" s="366">
        <f t="shared" si="128"/>
        <v>103.46</v>
      </c>
      <c r="AZ98" s="366">
        <f t="shared" si="129"/>
        <v>7759500</v>
      </c>
      <c r="BA98" s="394">
        <f t="shared" si="130"/>
        <v>0</v>
      </c>
      <c r="BB98" s="366">
        <f t="shared" si="178"/>
        <v>0</v>
      </c>
      <c r="BC98" s="366">
        <f t="shared" si="179"/>
        <v>0</v>
      </c>
      <c r="BD98" s="394">
        <f t="shared" si="133"/>
        <v>0</v>
      </c>
      <c r="BE98" s="366">
        <f t="shared" si="180"/>
        <v>0</v>
      </c>
      <c r="BF98" s="366">
        <f t="shared" si="181"/>
        <v>0</v>
      </c>
      <c r="BG98" s="394">
        <f t="shared" si="136"/>
        <v>0</v>
      </c>
      <c r="BH98" s="366">
        <f t="shared" si="182"/>
        <v>0</v>
      </c>
      <c r="BI98" s="366">
        <f t="shared" si="183"/>
        <v>0</v>
      </c>
      <c r="BJ98" s="394">
        <f t="shared" si="139"/>
        <v>0</v>
      </c>
      <c r="BK98" s="366">
        <f t="shared" si="184"/>
        <v>0</v>
      </c>
      <c r="BL98" s="366">
        <f t="shared" si="185"/>
        <v>0</v>
      </c>
      <c r="BM98" s="394">
        <f t="shared" si="142"/>
        <v>1</v>
      </c>
      <c r="BN98" s="366">
        <f t="shared" si="186"/>
        <v>103.46</v>
      </c>
      <c r="BO98" s="366">
        <f t="shared" si="187"/>
        <v>7759500</v>
      </c>
      <c r="BP98" s="394">
        <f t="shared" si="145"/>
        <v>0</v>
      </c>
      <c r="BQ98" s="366">
        <f t="shared" si="188"/>
        <v>0</v>
      </c>
      <c r="BR98" s="366">
        <f t="shared" si="189"/>
        <v>0</v>
      </c>
      <c r="BS98" s="394">
        <f t="shared" si="148"/>
        <v>0</v>
      </c>
      <c r="BT98" s="366">
        <f t="shared" si="190"/>
        <v>0</v>
      </c>
      <c r="BU98" s="366">
        <f t="shared" si="191"/>
        <v>0</v>
      </c>
      <c r="BV98" s="394">
        <f t="shared" si="151"/>
        <v>0</v>
      </c>
      <c r="BW98" s="366">
        <f t="shared" si="192"/>
        <v>0</v>
      </c>
      <c r="BX98" s="366">
        <f t="shared" si="193"/>
        <v>0</v>
      </c>
      <c r="BY98" s="394">
        <f t="shared" si="154"/>
        <v>0</v>
      </c>
      <c r="BZ98" s="366">
        <f t="shared" si="194"/>
        <v>0</v>
      </c>
      <c r="CA98" s="366">
        <f t="shared" si="195"/>
        <v>0</v>
      </c>
      <c r="CB98" s="394">
        <f t="shared" si="157"/>
        <v>0</v>
      </c>
      <c r="CC98" s="366">
        <f t="shared" si="196"/>
        <v>0</v>
      </c>
      <c r="CD98" s="366">
        <f t="shared" si="197"/>
        <v>0</v>
      </c>
      <c r="CE98" s="394">
        <f t="shared" si="160"/>
        <v>0</v>
      </c>
      <c r="CF98" s="366">
        <f t="shared" si="161"/>
        <v>0</v>
      </c>
      <c r="CG98" s="366">
        <f t="shared" si="162"/>
        <v>0</v>
      </c>
      <c r="CH98" s="394">
        <f t="shared" si="163"/>
        <v>0</v>
      </c>
      <c r="CI98" s="366">
        <f t="shared" si="164"/>
        <v>0</v>
      </c>
      <c r="CJ98" s="366">
        <f t="shared" si="165"/>
        <v>0</v>
      </c>
      <c r="CK98" s="394">
        <f t="shared" si="166"/>
        <v>1</v>
      </c>
      <c r="CL98" s="366">
        <f t="shared" si="167"/>
        <v>103.46</v>
      </c>
      <c r="CM98" s="366">
        <f t="shared" si="168"/>
        <v>7759500</v>
      </c>
      <c r="CN98" s="394">
        <f t="shared" si="169"/>
        <v>0</v>
      </c>
      <c r="CO98" s="366">
        <f t="shared" si="170"/>
        <v>0</v>
      </c>
      <c r="CP98" s="366">
        <f t="shared" si="171"/>
        <v>0</v>
      </c>
      <c r="CQ98" s="394">
        <f t="shared" si="172"/>
        <v>0</v>
      </c>
      <c r="CR98" s="366">
        <f t="shared" si="173"/>
        <v>0</v>
      </c>
      <c r="CS98" s="366">
        <f t="shared" si="174"/>
        <v>0</v>
      </c>
      <c r="CT98" s="394">
        <f t="shared" si="175"/>
        <v>0</v>
      </c>
      <c r="CU98" s="366">
        <f t="shared" si="176"/>
        <v>0</v>
      </c>
      <c r="CV98" s="366">
        <f t="shared" si="177"/>
        <v>0</v>
      </c>
    </row>
    <row r="99" spans="1:100" x14ac:dyDescent="0.3">
      <c r="A99" s="42">
        <v>17</v>
      </c>
      <c r="B99" s="62" t="s">
        <v>143</v>
      </c>
      <c r="C99" s="63" t="s">
        <v>228</v>
      </c>
      <c r="D99" s="63" t="s">
        <v>229</v>
      </c>
      <c r="E99" s="63" t="s">
        <v>102</v>
      </c>
      <c r="F99" s="8" t="s">
        <v>18</v>
      </c>
      <c r="G99" s="63" t="s">
        <v>18</v>
      </c>
      <c r="H99" s="7" t="s">
        <v>348</v>
      </c>
      <c r="I99" s="7">
        <v>2020</v>
      </c>
      <c r="J99" s="186" t="s">
        <v>82</v>
      </c>
      <c r="K99" s="65" t="s">
        <v>236</v>
      </c>
      <c r="L99" s="2" t="s">
        <v>375</v>
      </c>
      <c r="M99" s="65" t="s">
        <v>17</v>
      </c>
      <c r="N99" s="145">
        <v>83.96</v>
      </c>
      <c r="O99" s="188">
        <f t="shared" si="215"/>
        <v>90000</v>
      </c>
      <c r="P99" s="379">
        <v>7556400</v>
      </c>
      <c r="Q99" s="394">
        <f t="shared" si="110"/>
        <v>0</v>
      </c>
      <c r="R99" s="395">
        <f t="shared" si="198"/>
        <v>0</v>
      </c>
      <c r="S99" s="395">
        <f t="shared" si="199"/>
        <v>0</v>
      </c>
      <c r="T99" s="394">
        <f t="shared" si="111"/>
        <v>1</v>
      </c>
      <c r="U99" s="395">
        <f t="shared" si="200"/>
        <v>83.96</v>
      </c>
      <c r="V99" s="395">
        <f t="shared" si="201"/>
        <v>7556400</v>
      </c>
      <c r="W99" s="394">
        <f t="shared" si="112"/>
        <v>0</v>
      </c>
      <c r="X99" s="396">
        <f t="shared" si="202"/>
        <v>0</v>
      </c>
      <c r="Y99" s="396">
        <f t="shared" si="203"/>
        <v>0</v>
      </c>
      <c r="Z99" s="394">
        <f t="shared" si="113"/>
        <v>0</v>
      </c>
      <c r="AA99" s="396">
        <f t="shared" si="204"/>
        <v>0</v>
      </c>
      <c r="AB99" s="396">
        <f t="shared" si="205"/>
        <v>0</v>
      </c>
      <c r="AC99" s="394">
        <f t="shared" si="114"/>
        <v>0</v>
      </c>
      <c r="AD99" s="396">
        <f t="shared" si="206"/>
        <v>0</v>
      </c>
      <c r="AE99" s="396">
        <f t="shared" si="207"/>
        <v>0</v>
      </c>
      <c r="AF99" s="389">
        <f t="shared" si="208"/>
        <v>83.96</v>
      </c>
      <c r="AG99" s="367">
        <f t="shared" si="209"/>
        <v>7556400</v>
      </c>
      <c r="AH99" s="367">
        <f t="shared" si="210"/>
        <v>1</v>
      </c>
      <c r="AI99" s="367">
        <f t="shared" si="211"/>
        <v>0</v>
      </c>
      <c r="AJ99" s="367">
        <f t="shared" si="212"/>
        <v>0</v>
      </c>
      <c r="AK99" s="372">
        <f t="shared" si="213"/>
        <v>0</v>
      </c>
      <c r="AL99" s="394">
        <f t="shared" si="115"/>
        <v>0</v>
      </c>
      <c r="AM99" s="395">
        <f t="shared" si="116"/>
        <v>0</v>
      </c>
      <c r="AN99" s="395">
        <f t="shared" si="117"/>
        <v>0</v>
      </c>
      <c r="AO99" s="394">
        <f t="shared" si="118"/>
        <v>1</v>
      </c>
      <c r="AP99" s="395">
        <f t="shared" si="119"/>
        <v>83.96</v>
      </c>
      <c r="AQ99" s="395">
        <f t="shared" si="120"/>
        <v>7556400</v>
      </c>
      <c r="AR99" s="394">
        <f t="shared" si="121"/>
        <v>0</v>
      </c>
      <c r="AS99" s="366">
        <f t="shared" si="122"/>
        <v>0</v>
      </c>
      <c r="AT99" s="366">
        <f t="shared" si="123"/>
        <v>0</v>
      </c>
      <c r="AU99" s="394">
        <f t="shared" si="124"/>
        <v>1</v>
      </c>
      <c r="AV99" s="395">
        <f t="shared" si="125"/>
        <v>83.96</v>
      </c>
      <c r="AW99" s="395">
        <f t="shared" si="126"/>
        <v>7556400</v>
      </c>
      <c r="AX99" s="394">
        <f t="shared" si="127"/>
        <v>0</v>
      </c>
      <c r="AY99" s="366">
        <f t="shared" si="128"/>
        <v>0</v>
      </c>
      <c r="AZ99" s="366">
        <f t="shared" si="129"/>
        <v>0</v>
      </c>
      <c r="BA99" s="394">
        <f t="shared" si="130"/>
        <v>0</v>
      </c>
      <c r="BB99" s="366">
        <f t="shared" si="178"/>
        <v>0</v>
      </c>
      <c r="BC99" s="366">
        <f t="shared" si="179"/>
        <v>0</v>
      </c>
      <c r="BD99" s="394">
        <f t="shared" si="133"/>
        <v>0</v>
      </c>
      <c r="BE99" s="366">
        <f t="shared" si="180"/>
        <v>0</v>
      </c>
      <c r="BF99" s="366">
        <f t="shared" si="181"/>
        <v>0</v>
      </c>
      <c r="BG99" s="394">
        <f t="shared" si="136"/>
        <v>0</v>
      </c>
      <c r="BH99" s="366">
        <f t="shared" si="182"/>
        <v>0</v>
      </c>
      <c r="BI99" s="366">
        <f t="shared" si="183"/>
        <v>0</v>
      </c>
      <c r="BJ99" s="394">
        <f t="shared" si="139"/>
        <v>0</v>
      </c>
      <c r="BK99" s="366">
        <f t="shared" si="184"/>
        <v>0</v>
      </c>
      <c r="BL99" s="366">
        <f t="shared" si="185"/>
        <v>0</v>
      </c>
      <c r="BM99" s="394">
        <f t="shared" si="142"/>
        <v>1</v>
      </c>
      <c r="BN99" s="366">
        <f t="shared" si="186"/>
        <v>83.96</v>
      </c>
      <c r="BO99" s="366">
        <f t="shared" si="187"/>
        <v>7556400</v>
      </c>
      <c r="BP99" s="394">
        <f t="shared" si="145"/>
        <v>0</v>
      </c>
      <c r="BQ99" s="366">
        <f t="shared" si="188"/>
        <v>0</v>
      </c>
      <c r="BR99" s="366">
        <f t="shared" si="189"/>
        <v>0</v>
      </c>
      <c r="BS99" s="394">
        <f t="shared" si="148"/>
        <v>0</v>
      </c>
      <c r="BT99" s="366">
        <f t="shared" si="190"/>
        <v>0</v>
      </c>
      <c r="BU99" s="366">
        <f t="shared" si="191"/>
        <v>0</v>
      </c>
      <c r="BV99" s="394">
        <f t="shared" si="151"/>
        <v>0</v>
      </c>
      <c r="BW99" s="366">
        <f t="shared" si="192"/>
        <v>0</v>
      </c>
      <c r="BX99" s="366">
        <f t="shared" si="193"/>
        <v>0</v>
      </c>
      <c r="BY99" s="394">
        <f t="shared" si="154"/>
        <v>0</v>
      </c>
      <c r="BZ99" s="366">
        <f t="shared" si="194"/>
        <v>0</v>
      </c>
      <c r="CA99" s="366">
        <f t="shared" si="195"/>
        <v>0</v>
      </c>
      <c r="CB99" s="394">
        <f t="shared" si="157"/>
        <v>0</v>
      </c>
      <c r="CC99" s="366">
        <f t="shared" si="196"/>
        <v>0</v>
      </c>
      <c r="CD99" s="366">
        <f t="shared" si="197"/>
        <v>0</v>
      </c>
      <c r="CE99" s="394">
        <f t="shared" si="160"/>
        <v>0</v>
      </c>
      <c r="CF99" s="366">
        <f t="shared" si="161"/>
        <v>0</v>
      </c>
      <c r="CG99" s="366">
        <f t="shared" si="162"/>
        <v>0</v>
      </c>
      <c r="CH99" s="394">
        <f t="shared" si="163"/>
        <v>0</v>
      </c>
      <c r="CI99" s="366">
        <f t="shared" si="164"/>
        <v>0</v>
      </c>
      <c r="CJ99" s="366">
        <f t="shared" si="165"/>
        <v>0</v>
      </c>
      <c r="CK99" s="394">
        <f t="shared" si="166"/>
        <v>1</v>
      </c>
      <c r="CL99" s="366">
        <f t="shared" si="167"/>
        <v>83.96</v>
      </c>
      <c r="CM99" s="366">
        <f t="shared" si="168"/>
        <v>7556400</v>
      </c>
      <c r="CN99" s="394">
        <f t="shared" si="169"/>
        <v>0</v>
      </c>
      <c r="CO99" s="366">
        <f t="shared" si="170"/>
        <v>0</v>
      </c>
      <c r="CP99" s="366">
        <f t="shared" si="171"/>
        <v>0</v>
      </c>
      <c r="CQ99" s="394">
        <f t="shared" si="172"/>
        <v>0</v>
      </c>
      <c r="CR99" s="366">
        <f t="shared" si="173"/>
        <v>0</v>
      </c>
      <c r="CS99" s="366">
        <f t="shared" si="174"/>
        <v>0</v>
      </c>
      <c r="CT99" s="394">
        <f t="shared" si="175"/>
        <v>0</v>
      </c>
      <c r="CU99" s="366">
        <f t="shared" si="176"/>
        <v>0</v>
      </c>
      <c r="CV99" s="366">
        <f t="shared" si="177"/>
        <v>0</v>
      </c>
    </row>
    <row r="100" spans="1:100" x14ac:dyDescent="0.3">
      <c r="A100" s="42">
        <v>18</v>
      </c>
      <c r="B100" s="43" t="s">
        <v>143</v>
      </c>
      <c r="C100" s="8" t="s">
        <v>228</v>
      </c>
      <c r="D100" s="8" t="s">
        <v>229</v>
      </c>
      <c r="E100" s="8" t="s">
        <v>102</v>
      </c>
      <c r="F100" s="8" t="s">
        <v>18</v>
      </c>
      <c r="G100" s="8" t="s">
        <v>18</v>
      </c>
      <c r="H100" s="7" t="s">
        <v>348</v>
      </c>
      <c r="I100" s="7">
        <v>2020</v>
      </c>
      <c r="J100" s="185" t="s">
        <v>84</v>
      </c>
      <c r="K100" s="11" t="s">
        <v>237</v>
      </c>
      <c r="L100" s="2" t="s">
        <v>375</v>
      </c>
      <c r="M100" s="65" t="s">
        <v>17</v>
      </c>
      <c r="N100" s="26">
        <v>123.73</v>
      </c>
      <c r="O100" s="132">
        <f t="shared" si="215"/>
        <v>80000</v>
      </c>
      <c r="P100" s="350">
        <v>9898400</v>
      </c>
      <c r="Q100" s="394">
        <f t="shared" si="110"/>
        <v>0</v>
      </c>
      <c r="R100" s="395">
        <f t="shared" si="198"/>
        <v>0</v>
      </c>
      <c r="S100" s="395">
        <f t="shared" si="199"/>
        <v>0</v>
      </c>
      <c r="T100" s="394">
        <f t="shared" si="111"/>
        <v>1</v>
      </c>
      <c r="U100" s="395">
        <f t="shared" si="200"/>
        <v>123.73</v>
      </c>
      <c r="V100" s="395">
        <f t="shared" si="201"/>
        <v>9898400</v>
      </c>
      <c r="W100" s="394">
        <f t="shared" si="112"/>
        <v>0</v>
      </c>
      <c r="X100" s="396">
        <f t="shared" si="202"/>
        <v>0</v>
      </c>
      <c r="Y100" s="396">
        <f t="shared" si="203"/>
        <v>0</v>
      </c>
      <c r="Z100" s="394">
        <f t="shared" si="113"/>
        <v>0</v>
      </c>
      <c r="AA100" s="396">
        <f t="shared" si="204"/>
        <v>0</v>
      </c>
      <c r="AB100" s="396">
        <f t="shared" si="205"/>
        <v>0</v>
      </c>
      <c r="AC100" s="394">
        <f t="shared" si="114"/>
        <v>0</v>
      </c>
      <c r="AD100" s="396">
        <f t="shared" si="206"/>
        <v>0</v>
      </c>
      <c r="AE100" s="396">
        <f t="shared" si="207"/>
        <v>0</v>
      </c>
      <c r="AF100" s="389">
        <f t="shared" si="208"/>
        <v>123.73</v>
      </c>
      <c r="AG100" s="367">
        <f t="shared" si="209"/>
        <v>9898400</v>
      </c>
      <c r="AH100" s="367">
        <f t="shared" si="210"/>
        <v>1</v>
      </c>
      <c r="AI100" s="367">
        <f t="shared" si="211"/>
        <v>0</v>
      </c>
      <c r="AJ100" s="367">
        <f t="shared" si="212"/>
        <v>0</v>
      </c>
      <c r="AK100" s="372">
        <f t="shared" si="213"/>
        <v>0</v>
      </c>
      <c r="AL100" s="394">
        <f t="shared" si="115"/>
        <v>0</v>
      </c>
      <c r="AM100" s="395">
        <f t="shared" si="116"/>
        <v>0</v>
      </c>
      <c r="AN100" s="395">
        <f t="shared" si="117"/>
        <v>0</v>
      </c>
      <c r="AO100" s="394">
        <f t="shared" si="118"/>
        <v>1</v>
      </c>
      <c r="AP100" s="395">
        <f t="shared" si="119"/>
        <v>123.73</v>
      </c>
      <c r="AQ100" s="395">
        <f t="shared" si="120"/>
        <v>9898400</v>
      </c>
      <c r="AR100" s="394">
        <f t="shared" si="121"/>
        <v>0</v>
      </c>
      <c r="AS100" s="366">
        <f t="shared" si="122"/>
        <v>0</v>
      </c>
      <c r="AT100" s="366">
        <f t="shared" si="123"/>
        <v>0</v>
      </c>
      <c r="AU100" s="394">
        <f t="shared" si="124"/>
        <v>1</v>
      </c>
      <c r="AV100" s="395">
        <f t="shared" si="125"/>
        <v>123.73</v>
      </c>
      <c r="AW100" s="395">
        <f t="shared" si="126"/>
        <v>9898400</v>
      </c>
      <c r="AX100" s="394">
        <f t="shared" si="127"/>
        <v>0</v>
      </c>
      <c r="AY100" s="366">
        <f t="shared" si="128"/>
        <v>0</v>
      </c>
      <c r="AZ100" s="366">
        <f t="shared" si="129"/>
        <v>0</v>
      </c>
      <c r="BA100" s="394">
        <f t="shared" si="130"/>
        <v>0</v>
      </c>
      <c r="BB100" s="366">
        <f t="shared" si="178"/>
        <v>0</v>
      </c>
      <c r="BC100" s="366">
        <f t="shared" si="179"/>
        <v>0</v>
      </c>
      <c r="BD100" s="394">
        <f t="shared" si="133"/>
        <v>0</v>
      </c>
      <c r="BE100" s="366">
        <f t="shared" si="180"/>
        <v>0</v>
      </c>
      <c r="BF100" s="366">
        <f t="shared" si="181"/>
        <v>0</v>
      </c>
      <c r="BG100" s="394">
        <f t="shared" si="136"/>
        <v>0</v>
      </c>
      <c r="BH100" s="366">
        <f t="shared" si="182"/>
        <v>0</v>
      </c>
      <c r="BI100" s="366">
        <f t="shared" si="183"/>
        <v>0</v>
      </c>
      <c r="BJ100" s="394">
        <f t="shared" si="139"/>
        <v>0</v>
      </c>
      <c r="BK100" s="366">
        <f t="shared" si="184"/>
        <v>0</v>
      </c>
      <c r="BL100" s="366">
        <f t="shared" si="185"/>
        <v>0</v>
      </c>
      <c r="BM100" s="394">
        <f t="shared" si="142"/>
        <v>1</v>
      </c>
      <c r="BN100" s="366">
        <f t="shared" si="186"/>
        <v>123.73</v>
      </c>
      <c r="BO100" s="366">
        <f t="shared" si="187"/>
        <v>9898400</v>
      </c>
      <c r="BP100" s="394">
        <f t="shared" si="145"/>
        <v>0</v>
      </c>
      <c r="BQ100" s="366">
        <f t="shared" si="188"/>
        <v>0</v>
      </c>
      <c r="BR100" s="366">
        <f t="shared" si="189"/>
        <v>0</v>
      </c>
      <c r="BS100" s="394">
        <f t="shared" si="148"/>
        <v>0</v>
      </c>
      <c r="BT100" s="366">
        <f t="shared" si="190"/>
        <v>0</v>
      </c>
      <c r="BU100" s="366">
        <f t="shared" si="191"/>
        <v>0</v>
      </c>
      <c r="BV100" s="394">
        <f t="shared" si="151"/>
        <v>0</v>
      </c>
      <c r="BW100" s="366">
        <f t="shared" si="192"/>
        <v>0</v>
      </c>
      <c r="BX100" s="366">
        <f t="shared" si="193"/>
        <v>0</v>
      </c>
      <c r="BY100" s="394">
        <f t="shared" si="154"/>
        <v>0</v>
      </c>
      <c r="BZ100" s="366">
        <f t="shared" si="194"/>
        <v>0</v>
      </c>
      <c r="CA100" s="366">
        <f t="shared" si="195"/>
        <v>0</v>
      </c>
      <c r="CB100" s="394">
        <f t="shared" si="157"/>
        <v>0</v>
      </c>
      <c r="CC100" s="366">
        <f t="shared" si="196"/>
        <v>0</v>
      </c>
      <c r="CD100" s="366">
        <f t="shared" si="197"/>
        <v>0</v>
      </c>
      <c r="CE100" s="394">
        <f t="shared" si="160"/>
        <v>0</v>
      </c>
      <c r="CF100" s="366">
        <f t="shared" si="161"/>
        <v>0</v>
      </c>
      <c r="CG100" s="366">
        <f t="shared" si="162"/>
        <v>0</v>
      </c>
      <c r="CH100" s="394">
        <f t="shared" si="163"/>
        <v>0</v>
      </c>
      <c r="CI100" s="366">
        <f t="shared" si="164"/>
        <v>0</v>
      </c>
      <c r="CJ100" s="366">
        <f t="shared" si="165"/>
        <v>0</v>
      </c>
      <c r="CK100" s="394">
        <f t="shared" si="166"/>
        <v>1</v>
      </c>
      <c r="CL100" s="366">
        <f t="shared" si="167"/>
        <v>123.73</v>
      </c>
      <c r="CM100" s="366">
        <f t="shared" si="168"/>
        <v>9898400</v>
      </c>
      <c r="CN100" s="394">
        <f t="shared" si="169"/>
        <v>0</v>
      </c>
      <c r="CO100" s="366">
        <f t="shared" si="170"/>
        <v>0</v>
      </c>
      <c r="CP100" s="366">
        <f t="shared" si="171"/>
        <v>0</v>
      </c>
      <c r="CQ100" s="394">
        <f t="shared" si="172"/>
        <v>0</v>
      </c>
      <c r="CR100" s="366">
        <f t="shared" si="173"/>
        <v>0</v>
      </c>
      <c r="CS100" s="366">
        <f t="shared" si="174"/>
        <v>0</v>
      </c>
      <c r="CT100" s="394">
        <f t="shared" si="175"/>
        <v>0</v>
      </c>
      <c r="CU100" s="366">
        <f t="shared" si="176"/>
        <v>0</v>
      </c>
      <c r="CV100" s="366">
        <f t="shared" si="177"/>
        <v>0</v>
      </c>
    </row>
    <row r="101" spans="1:100" x14ac:dyDescent="0.3">
      <c r="A101" s="42">
        <v>19</v>
      </c>
      <c r="B101" s="43" t="s">
        <v>143</v>
      </c>
      <c r="C101" s="8" t="s">
        <v>228</v>
      </c>
      <c r="D101" s="8" t="s">
        <v>229</v>
      </c>
      <c r="E101" s="8" t="s">
        <v>102</v>
      </c>
      <c r="F101" s="8" t="s">
        <v>18</v>
      </c>
      <c r="G101" s="8" t="s">
        <v>18</v>
      </c>
      <c r="H101" s="7" t="s">
        <v>348</v>
      </c>
      <c r="I101" s="7">
        <v>2020</v>
      </c>
      <c r="J101" s="185" t="s">
        <v>84</v>
      </c>
      <c r="K101" s="11" t="s">
        <v>238</v>
      </c>
      <c r="L101" s="2" t="s">
        <v>375</v>
      </c>
      <c r="M101" s="65" t="s">
        <v>17</v>
      </c>
      <c r="N101" s="26">
        <v>147.18</v>
      </c>
      <c r="O101" s="132">
        <f t="shared" si="215"/>
        <v>80000</v>
      </c>
      <c r="P101" s="350">
        <v>11774400</v>
      </c>
      <c r="Q101" s="394">
        <f t="shared" si="110"/>
        <v>0</v>
      </c>
      <c r="R101" s="395">
        <f t="shared" si="198"/>
        <v>0</v>
      </c>
      <c r="S101" s="395">
        <f t="shared" si="199"/>
        <v>0</v>
      </c>
      <c r="T101" s="394">
        <f t="shared" si="111"/>
        <v>1</v>
      </c>
      <c r="U101" s="395">
        <f t="shared" si="200"/>
        <v>147.18</v>
      </c>
      <c r="V101" s="395">
        <f t="shared" si="201"/>
        <v>11774400</v>
      </c>
      <c r="W101" s="394">
        <f t="shared" si="112"/>
        <v>0</v>
      </c>
      <c r="X101" s="396">
        <f t="shared" si="202"/>
        <v>0</v>
      </c>
      <c r="Y101" s="396">
        <f t="shared" si="203"/>
        <v>0</v>
      </c>
      <c r="Z101" s="394">
        <f t="shared" si="113"/>
        <v>0</v>
      </c>
      <c r="AA101" s="396">
        <f t="shared" si="204"/>
        <v>0</v>
      </c>
      <c r="AB101" s="396">
        <f t="shared" si="205"/>
        <v>0</v>
      </c>
      <c r="AC101" s="394">
        <f t="shared" si="114"/>
        <v>0</v>
      </c>
      <c r="AD101" s="396">
        <f t="shared" si="206"/>
        <v>0</v>
      </c>
      <c r="AE101" s="396">
        <f t="shared" si="207"/>
        <v>0</v>
      </c>
      <c r="AF101" s="389">
        <f t="shared" si="208"/>
        <v>147.18</v>
      </c>
      <c r="AG101" s="367">
        <f t="shared" si="209"/>
        <v>11774400</v>
      </c>
      <c r="AH101" s="367">
        <f t="shared" si="210"/>
        <v>1</v>
      </c>
      <c r="AI101" s="367">
        <f t="shared" si="211"/>
        <v>0</v>
      </c>
      <c r="AJ101" s="367">
        <f t="shared" si="212"/>
        <v>0</v>
      </c>
      <c r="AK101" s="372">
        <f t="shared" si="213"/>
        <v>0</v>
      </c>
      <c r="AL101" s="394">
        <f t="shared" si="115"/>
        <v>0</v>
      </c>
      <c r="AM101" s="395">
        <f t="shared" si="116"/>
        <v>0</v>
      </c>
      <c r="AN101" s="395">
        <f t="shared" si="117"/>
        <v>0</v>
      </c>
      <c r="AO101" s="394">
        <f t="shared" si="118"/>
        <v>1</v>
      </c>
      <c r="AP101" s="395">
        <f t="shared" si="119"/>
        <v>147.18</v>
      </c>
      <c r="AQ101" s="395">
        <f t="shared" si="120"/>
        <v>11774400</v>
      </c>
      <c r="AR101" s="394">
        <f t="shared" si="121"/>
        <v>0</v>
      </c>
      <c r="AS101" s="366">
        <f t="shared" si="122"/>
        <v>0</v>
      </c>
      <c r="AT101" s="366">
        <f t="shared" si="123"/>
        <v>0</v>
      </c>
      <c r="AU101" s="394">
        <f t="shared" si="124"/>
        <v>1</v>
      </c>
      <c r="AV101" s="395">
        <f t="shared" si="125"/>
        <v>147.18</v>
      </c>
      <c r="AW101" s="395">
        <f t="shared" si="126"/>
        <v>11774400</v>
      </c>
      <c r="AX101" s="394">
        <f t="shared" si="127"/>
        <v>0</v>
      </c>
      <c r="AY101" s="366">
        <f t="shared" si="128"/>
        <v>0</v>
      </c>
      <c r="AZ101" s="366">
        <f t="shared" si="129"/>
        <v>0</v>
      </c>
      <c r="BA101" s="394">
        <f t="shared" si="130"/>
        <v>0</v>
      </c>
      <c r="BB101" s="366">
        <f t="shared" si="178"/>
        <v>0</v>
      </c>
      <c r="BC101" s="366">
        <f t="shared" si="179"/>
        <v>0</v>
      </c>
      <c r="BD101" s="394">
        <f t="shared" si="133"/>
        <v>0</v>
      </c>
      <c r="BE101" s="366">
        <f t="shared" si="180"/>
        <v>0</v>
      </c>
      <c r="BF101" s="366">
        <f t="shared" si="181"/>
        <v>0</v>
      </c>
      <c r="BG101" s="394">
        <f t="shared" si="136"/>
        <v>0</v>
      </c>
      <c r="BH101" s="366">
        <f t="shared" si="182"/>
        <v>0</v>
      </c>
      <c r="BI101" s="366">
        <f t="shared" si="183"/>
        <v>0</v>
      </c>
      <c r="BJ101" s="394">
        <f t="shared" si="139"/>
        <v>0</v>
      </c>
      <c r="BK101" s="366">
        <f t="shared" si="184"/>
        <v>0</v>
      </c>
      <c r="BL101" s="366">
        <f t="shared" si="185"/>
        <v>0</v>
      </c>
      <c r="BM101" s="394">
        <f t="shared" si="142"/>
        <v>1</v>
      </c>
      <c r="BN101" s="366">
        <f t="shared" si="186"/>
        <v>147.18</v>
      </c>
      <c r="BO101" s="366">
        <f t="shared" si="187"/>
        <v>11774400</v>
      </c>
      <c r="BP101" s="394">
        <f t="shared" si="145"/>
        <v>0</v>
      </c>
      <c r="BQ101" s="366">
        <f t="shared" si="188"/>
        <v>0</v>
      </c>
      <c r="BR101" s="366">
        <f t="shared" si="189"/>
        <v>0</v>
      </c>
      <c r="BS101" s="394">
        <f t="shared" si="148"/>
        <v>0</v>
      </c>
      <c r="BT101" s="366">
        <f t="shared" si="190"/>
        <v>0</v>
      </c>
      <c r="BU101" s="366">
        <f t="shared" si="191"/>
        <v>0</v>
      </c>
      <c r="BV101" s="394">
        <f t="shared" si="151"/>
        <v>0</v>
      </c>
      <c r="BW101" s="366">
        <f t="shared" si="192"/>
        <v>0</v>
      </c>
      <c r="BX101" s="366">
        <f t="shared" si="193"/>
        <v>0</v>
      </c>
      <c r="BY101" s="394">
        <f t="shared" si="154"/>
        <v>0</v>
      </c>
      <c r="BZ101" s="366">
        <f t="shared" si="194"/>
        <v>0</v>
      </c>
      <c r="CA101" s="366">
        <f t="shared" si="195"/>
        <v>0</v>
      </c>
      <c r="CB101" s="394">
        <f t="shared" si="157"/>
        <v>0</v>
      </c>
      <c r="CC101" s="366">
        <f t="shared" si="196"/>
        <v>0</v>
      </c>
      <c r="CD101" s="366">
        <f t="shared" si="197"/>
        <v>0</v>
      </c>
      <c r="CE101" s="394">
        <f t="shared" si="160"/>
        <v>0</v>
      </c>
      <c r="CF101" s="366">
        <f t="shared" si="161"/>
        <v>0</v>
      </c>
      <c r="CG101" s="366">
        <f t="shared" si="162"/>
        <v>0</v>
      </c>
      <c r="CH101" s="394">
        <f t="shared" si="163"/>
        <v>0</v>
      </c>
      <c r="CI101" s="366">
        <f t="shared" si="164"/>
        <v>0</v>
      </c>
      <c r="CJ101" s="366">
        <f t="shared" si="165"/>
        <v>0</v>
      </c>
      <c r="CK101" s="394">
        <f t="shared" si="166"/>
        <v>1</v>
      </c>
      <c r="CL101" s="366">
        <f t="shared" si="167"/>
        <v>147.18</v>
      </c>
      <c r="CM101" s="366">
        <f t="shared" si="168"/>
        <v>11774400</v>
      </c>
      <c r="CN101" s="394">
        <f t="shared" si="169"/>
        <v>0</v>
      </c>
      <c r="CO101" s="366">
        <f t="shared" si="170"/>
        <v>0</v>
      </c>
      <c r="CP101" s="366">
        <f t="shared" si="171"/>
        <v>0</v>
      </c>
      <c r="CQ101" s="394">
        <f t="shared" si="172"/>
        <v>0</v>
      </c>
      <c r="CR101" s="366">
        <f t="shared" si="173"/>
        <v>0</v>
      </c>
      <c r="CS101" s="366">
        <f t="shared" si="174"/>
        <v>0</v>
      </c>
      <c r="CT101" s="394">
        <f t="shared" si="175"/>
        <v>0</v>
      </c>
      <c r="CU101" s="366">
        <f t="shared" si="176"/>
        <v>0</v>
      </c>
      <c r="CV101" s="366">
        <f t="shared" si="177"/>
        <v>0</v>
      </c>
    </row>
    <row r="102" spans="1:100" x14ac:dyDescent="0.3">
      <c r="A102" s="42">
        <v>20</v>
      </c>
      <c r="B102" s="43" t="s">
        <v>143</v>
      </c>
      <c r="C102" s="8" t="s">
        <v>228</v>
      </c>
      <c r="D102" s="8" t="s">
        <v>229</v>
      </c>
      <c r="E102" s="8" t="s">
        <v>102</v>
      </c>
      <c r="F102" s="8" t="s">
        <v>18</v>
      </c>
      <c r="G102" s="8" t="s">
        <v>18</v>
      </c>
      <c r="H102" s="7" t="s">
        <v>348</v>
      </c>
      <c r="I102" s="7">
        <v>2020</v>
      </c>
      <c r="J102" s="185" t="s">
        <v>84</v>
      </c>
      <c r="K102" s="11" t="s">
        <v>239</v>
      </c>
      <c r="L102" s="2" t="s">
        <v>375</v>
      </c>
      <c r="M102" s="65" t="s">
        <v>17</v>
      </c>
      <c r="N102" s="26">
        <v>144.91999999999999</v>
      </c>
      <c r="O102" s="132">
        <f t="shared" si="215"/>
        <v>80000</v>
      </c>
      <c r="P102" s="350">
        <v>11593600</v>
      </c>
      <c r="Q102" s="394">
        <f t="shared" si="110"/>
        <v>0</v>
      </c>
      <c r="R102" s="395">
        <f t="shared" si="198"/>
        <v>0</v>
      </c>
      <c r="S102" s="395">
        <f t="shared" si="199"/>
        <v>0</v>
      </c>
      <c r="T102" s="394">
        <f t="shared" si="111"/>
        <v>1</v>
      </c>
      <c r="U102" s="395">
        <f t="shared" si="200"/>
        <v>144.91999999999999</v>
      </c>
      <c r="V102" s="395">
        <f t="shared" si="201"/>
        <v>11593600</v>
      </c>
      <c r="W102" s="394">
        <f t="shared" si="112"/>
        <v>0</v>
      </c>
      <c r="X102" s="396">
        <f t="shared" si="202"/>
        <v>0</v>
      </c>
      <c r="Y102" s="396">
        <f t="shared" si="203"/>
        <v>0</v>
      </c>
      <c r="Z102" s="394">
        <f t="shared" si="113"/>
        <v>0</v>
      </c>
      <c r="AA102" s="396">
        <f t="shared" si="204"/>
        <v>0</v>
      </c>
      <c r="AB102" s="396">
        <f t="shared" si="205"/>
        <v>0</v>
      </c>
      <c r="AC102" s="394">
        <f t="shared" si="114"/>
        <v>0</v>
      </c>
      <c r="AD102" s="396">
        <f t="shared" si="206"/>
        <v>0</v>
      </c>
      <c r="AE102" s="396">
        <f t="shared" si="207"/>
        <v>0</v>
      </c>
      <c r="AF102" s="389">
        <f t="shared" si="208"/>
        <v>144.91999999999999</v>
      </c>
      <c r="AG102" s="367">
        <f t="shared" si="209"/>
        <v>11593600</v>
      </c>
      <c r="AH102" s="367">
        <f t="shared" si="210"/>
        <v>1</v>
      </c>
      <c r="AI102" s="367">
        <f t="shared" si="211"/>
        <v>0</v>
      </c>
      <c r="AJ102" s="367">
        <f t="shared" si="212"/>
        <v>0</v>
      </c>
      <c r="AK102" s="372">
        <f t="shared" si="213"/>
        <v>0</v>
      </c>
      <c r="AL102" s="394">
        <f t="shared" si="115"/>
        <v>0</v>
      </c>
      <c r="AM102" s="395">
        <f t="shared" si="116"/>
        <v>0</v>
      </c>
      <c r="AN102" s="395">
        <f t="shared" si="117"/>
        <v>0</v>
      </c>
      <c r="AO102" s="394">
        <f t="shared" si="118"/>
        <v>1</v>
      </c>
      <c r="AP102" s="395">
        <f t="shared" si="119"/>
        <v>144.91999999999999</v>
      </c>
      <c r="AQ102" s="395">
        <f t="shared" si="120"/>
        <v>11593600</v>
      </c>
      <c r="AR102" s="394">
        <f t="shared" si="121"/>
        <v>0</v>
      </c>
      <c r="AS102" s="366">
        <f t="shared" si="122"/>
        <v>0</v>
      </c>
      <c r="AT102" s="366">
        <f t="shared" si="123"/>
        <v>0</v>
      </c>
      <c r="AU102" s="394">
        <f t="shared" si="124"/>
        <v>1</v>
      </c>
      <c r="AV102" s="395">
        <f t="shared" si="125"/>
        <v>144.91999999999999</v>
      </c>
      <c r="AW102" s="395">
        <f t="shared" si="126"/>
        <v>11593600</v>
      </c>
      <c r="AX102" s="394">
        <f t="shared" si="127"/>
        <v>0</v>
      </c>
      <c r="AY102" s="366">
        <f t="shared" si="128"/>
        <v>0</v>
      </c>
      <c r="AZ102" s="366">
        <f t="shared" si="129"/>
        <v>0</v>
      </c>
      <c r="BA102" s="394">
        <f t="shared" si="130"/>
        <v>0</v>
      </c>
      <c r="BB102" s="366">
        <f t="shared" si="178"/>
        <v>0</v>
      </c>
      <c r="BC102" s="366">
        <f t="shared" si="179"/>
        <v>0</v>
      </c>
      <c r="BD102" s="394">
        <f t="shared" si="133"/>
        <v>0</v>
      </c>
      <c r="BE102" s="366">
        <f t="shared" si="180"/>
        <v>0</v>
      </c>
      <c r="BF102" s="366">
        <f t="shared" si="181"/>
        <v>0</v>
      </c>
      <c r="BG102" s="394">
        <f t="shared" si="136"/>
        <v>0</v>
      </c>
      <c r="BH102" s="366">
        <f t="shared" si="182"/>
        <v>0</v>
      </c>
      <c r="BI102" s="366">
        <f t="shared" si="183"/>
        <v>0</v>
      </c>
      <c r="BJ102" s="394">
        <f t="shared" si="139"/>
        <v>0</v>
      </c>
      <c r="BK102" s="366">
        <f t="shared" si="184"/>
        <v>0</v>
      </c>
      <c r="BL102" s="366">
        <f t="shared" si="185"/>
        <v>0</v>
      </c>
      <c r="BM102" s="394">
        <f t="shared" si="142"/>
        <v>1</v>
      </c>
      <c r="BN102" s="366">
        <f t="shared" si="186"/>
        <v>144.91999999999999</v>
      </c>
      <c r="BO102" s="366">
        <f t="shared" si="187"/>
        <v>11593600</v>
      </c>
      <c r="BP102" s="394">
        <f t="shared" si="145"/>
        <v>0</v>
      </c>
      <c r="BQ102" s="366">
        <f t="shared" si="188"/>
        <v>0</v>
      </c>
      <c r="BR102" s="366">
        <f t="shared" si="189"/>
        <v>0</v>
      </c>
      <c r="BS102" s="394">
        <f t="shared" si="148"/>
        <v>0</v>
      </c>
      <c r="BT102" s="366">
        <f t="shared" si="190"/>
        <v>0</v>
      </c>
      <c r="BU102" s="366">
        <f t="shared" si="191"/>
        <v>0</v>
      </c>
      <c r="BV102" s="394">
        <f t="shared" si="151"/>
        <v>0</v>
      </c>
      <c r="BW102" s="366">
        <f t="shared" si="192"/>
        <v>0</v>
      </c>
      <c r="BX102" s="366">
        <f t="shared" si="193"/>
        <v>0</v>
      </c>
      <c r="BY102" s="394">
        <f t="shared" si="154"/>
        <v>0</v>
      </c>
      <c r="BZ102" s="366">
        <f t="shared" si="194"/>
        <v>0</v>
      </c>
      <c r="CA102" s="366">
        <f t="shared" si="195"/>
        <v>0</v>
      </c>
      <c r="CB102" s="394">
        <f t="shared" si="157"/>
        <v>0</v>
      </c>
      <c r="CC102" s="366">
        <f t="shared" si="196"/>
        <v>0</v>
      </c>
      <c r="CD102" s="366">
        <f t="shared" si="197"/>
        <v>0</v>
      </c>
      <c r="CE102" s="394">
        <f t="shared" si="160"/>
        <v>0</v>
      </c>
      <c r="CF102" s="366">
        <f t="shared" si="161"/>
        <v>0</v>
      </c>
      <c r="CG102" s="366">
        <f t="shared" si="162"/>
        <v>0</v>
      </c>
      <c r="CH102" s="394">
        <f t="shared" si="163"/>
        <v>0</v>
      </c>
      <c r="CI102" s="366">
        <f t="shared" si="164"/>
        <v>0</v>
      </c>
      <c r="CJ102" s="366">
        <f t="shared" si="165"/>
        <v>0</v>
      </c>
      <c r="CK102" s="394">
        <f t="shared" si="166"/>
        <v>1</v>
      </c>
      <c r="CL102" s="366">
        <f t="shared" si="167"/>
        <v>144.91999999999999</v>
      </c>
      <c r="CM102" s="366">
        <f t="shared" si="168"/>
        <v>11593600</v>
      </c>
      <c r="CN102" s="394">
        <f t="shared" si="169"/>
        <v>0</v>
      </c>
      <c r="CO102" s="366">
        <f t="shared" si="170"/>
        <v>0</v>
      </c>
      <c r="CP102" s="366">
        <f t="shared" si="171"/>
        <v>0</v>
      </c>
      <c r="CQ102" s="394">
        <f t="shared" si="172"/>
        <v>0</v>
      </c>
      <c r="CR102" s="366">
        <f t="shared" si="173"/>
        <v>0</v>
      </c>
      <c r="CS102" s="366">
        <f t="shared" si="174"/>
        <v>0</v>
      </c>
      <c r="CT102" s="394">
        <f t="shared" si="175"/>
        <v>0</v>
      </c>
      <c r="CU102" s="366">
        <f t="shared" si="176"/>
        <v>0</v>
      </c>
      <c r="CV102" s="366">
        <f t="shared" si="177"/>
        <v>0</v>
      </c>
    </row>
    <row r="103" spans="1:100" x14ac:dyDescent="0.3">
      <c r="A103" s="42">
        <v>21</v>
      </c>
      <c r="B103" s="43" t="s">
        <v>143</v>
      </c>
      <c r="C103" s="8" t="s">
        <v>228</v>
      </c>
      <c r="D103" s="8" t="s">
        <v>229</v>
      </c>
      <c r="E103" s="8" t="s">
        <v>102</v>
      </c>
      <c r="F103" s="8" t="s">
        <v>18</v>
      </c>
      <c r="G103" s="8" t="s">
        <v>18</v>
      </c>
      <c r="H103" s="7" t="s">
        <v>348</v>
      </c>
      <c r="I103" s="7">
        <v>2020</v>
      </c>
      <c r="J103" s="185" t="s">
        <v>84</v>
      </c>
      <c r="K103" s="11" t="s">
        <v>240</v>
      </c>
      <c r="L103" s="2" t="s">
        <v>375</v>
      </c>
      <c r="M103" s="65" t="s">
        <v>17</v>
      </c>
      <c r="N103" s="26">
        <v>147.18</v>
      </c>
      <c r="O103" s="132">
        <f t="shared" si="215"/>
        <v>80000</v>
      </c>
      <c r="P103" s="350">
        <v>11774400</v>
      </c>
      <c r="Q103" s="394">
        <f t="shared" si="110"/>
        <v>0</v>
      </c>
      <c r="R103" s="395">
        <f t="shared" si="198"/>
        <v>0</v>
      </c>
      <c r="S103" s="395">
        <f t="shared" si="199"/>
        <v>0</v>
      </c>
      <c r="T103" s="394">
        <f t="shared" si="111"/>
        <v>1</v>
      </c>
      <c r="U103" s="395">
        <f t="shared" si="200"/>
        <v>147.18</v>
      </c>
      <c r="V103" s="395">
        <f t="shared" si="201"/>
        <v>11774400</v>
      </c>
      <c r="W103" s="394">
        <f t="shared" si="112"/>
        <v>0</v>
      </c>
      <c r="X103" s="396">
        <f t="shared" si="202"/>
        <v>0</v>
      </c>
      <c r="Y103" s="396">
        <f t="shared" si="203"/>
        <v>0</v>
      </c>
      <c r="Z103" s="394">
        <f t="shared" si="113"/>
        <v>0</v>
      </c>
      <c r="AA103" s="396">
        <f t="shared" si="204"/>
        <v>0</v>
      </c>
      <c r="AB103" s="396">
        <f t="shared" si="205"/>
        <v>0</v>
      </c>
      <c r="AC103" s="394">
        <f t="shared" si="114"/>
        <v>0</v>
      </c>
      <c r="AD103" s="396">
        <f t="shared" si="206"/>
        <v>0</v>
      </c>
      <c r="AE103" s="396">
        <f t="shared" si="207"/>
        <v>0</v>
      </c>
      <c r="AF103" s="389">
        <f t="shared" si="208"/>
        <v>147.18</v>
      </c>
      <c r="AG103" s="367">
        <f t="shared" si="209"/>
        <v>11774400</v>
      </c>
      <c r="AH103" s="367">
        <f t="shared" si="210"/>
        <v>1</v>
      </c>
      <c r="AI103" s="367">
        <f t="shared" si="211"/>
        <v>0</v>
      </c>
      <c r="AJ103" s="367">
        <f t="shared" si="212"/>
        <v>0</v>
      </c>
      <c r="AK103" s="372">
        <f t="shared" si="213"/>
        <v>0</v>
      </c>
      <c r="AL103" s="394">
        <f t="shared" si="115"/>
        <v>0</v>
      </c>
      <c r="AM103" s="395">
        <f t="shared" si="116"/>
        <v>0</v>
      </c>
      <c r="AN103" s="395">
        <f t="shared" si="117"/>
        <v>0</v>
      </c>
      <c r="AO103" s="394">
        <f t="shared" si="118"/>
        <v>1</v>
      </c>
      <c r="AP103" s="395">
        <f t="shared" si="119"/>
        <v>147.18</v>
      </c>
      <c r="AQ103" s="395">
        <f t="shared" si="120"/>
        <v>11774400</v>
      </c>
      <c r="AR103" s="394">
        <f t="shared" si="121"/>
        <v>0</v>
      </c>
      <c r="AS103" s="366">
        <f t="shared" si="122"/>
        <v>0</v>
      </c>
      <c r="AT103" s="366">
        <f t="shared" si="123"/>
        <v>0</v>
      </c>
      <c r="AU103" s="394">
        <f t="shared" si="124"/>
        <v>1</v>
      </c>
      <c r="AV103" s="395">
        <f t="shared" si="125"/>
        <v>147.18</v>
      </c>
      <c r="AW103" s="395">
        <f t="shared" si="126"/>
        <v>11774400</v>
      </c>
      <c r="AX103" s="394">
        <f t="shared" si="127"/>
        <v>0</v>
      </c>
      <c r="AY103" s="366">
        <f t="shared" si="128"/>
        <v>0</v>
      </c>
      <c r="AZ103" s="366">
        <f t="shared" si="129"/>
        <v>0</v>
      </c>
      <c r="BA103" s="394">
        <f t="shared" si="130"/>
        <v>0</v>
      </c>
      <c r="BB103" s="366">
        <f t="shared" si="178"/>
        <v>0</v>
      </c>
      <c r="BC103" s="366">
        <f t="shared" si="179"/>
        <v>0</v>
      </c>
      <c r="BD103" s="394">
        <f t="shared" si="133"/>
        <v>0</v>
      </c>
      <c r="BE103" s="366">
        <f t="shared" si="180"/>
        <v>0</v>
      </c>
      <c r="BF103" s="366">
        <f t="shared" si="181"/>
        <v>0</v>
      </c>
      <c r="BG103" s="394">
        <f t="shared" si="136"/>
        <v>0</v>
      </c>
      <c r="BH103" s="366">
        <f t="shared" si="182"/>
        <v>0</v>
      </c>
      <c r="BI103" s="366">
        <f t="shared" si="183"/>
        <v>0</v>
      </c>
      <c r="BJ103" s="394">
        <f t="shared" si="139"/>
        <v>0</v>
      </c>
      <c r="BK103" s="366">
        <f t="shared" si="184"/>
        <v>0</v>
      </c>
      <c r="BL103" s="366">
        <f t="shared" si="185"/>
        <v>0</v>
      </c>
      <c r="BM103" s="394">
        <f t="shared" si="142"/>
        <v>1</v>
      </c>
      <c r="BN103" s="366">
        <f t="shared" si="186"/>
        <v>147.18</v>
      </c>
      <c r="BO103" s="366">
        <f t="shared" si="187"/>
        <v>11774400</v>
      </c>
      <c r="BP103" s="394">
        <f t="shared" si="145"/>
        <v>0</v>
      </c>
      <c r="BQ103" s="366">
        <f t="shared" si="188"/>
        <v>0</v>
      </c>
      <c r="BR103" s="366">
        <f t="shared" si="189"/>
        <v>0</v>
      </c>
      <c r="BS103" s="394">
        <f t="shared" si="148"/>
        <v>0</v>
      </c>
      <c r="BT103" s="366">
        <f t="shared" si="190"/>
        <v>0</v>
      </c>
      <c r="BU103" s="366">
        <f t="shared" si="191"/>
        <v>0</v>
      </c>
      <c r="BV103" s="394">
        <f t="shared" si="151"/>
        <v>0</v>
      </c>
      <c r="BW103" s="366">
        <f t="shared" si="192"/>
        <v>0</v>
      </c>
      <c r="BX103" s="366">
        <f t="shared" si="193"/>
        <v>0</v>
      </c>
      <c r="BY103" s="394">
        <f t="shared" si="154"/>
        <v>0</v>
      </c>
      <c r="BZ103" s="366">
        <f t="shared" si="194"/>
        <v>0</v>
      </c>
      <c r="CA103" s="366">
        <f t="shared" si="195"/>
        <v>0</v>
      </c>
      <c r="CB103" s="394">
        <f t="shared" si="157"/>
        <v>0</v>
      </c>
      <c r="CC103" s="366">
        <f t="shared" si="196"/>
        <v>0</v>
      </c>
      <c r="CD103" s="366">
        <f t="shared" si="197"/>
        <v>0</v>
      </c>
      <c r="CE103" s="394">
        <f t="shared" si="160"/>
        <v>0</v>
      </c>
      <c r="CF103" s="366">
        <f t="shared" si="161"/>
        <v>0</v>
      </c>
      <c r="CG103" s="366">
        <f t="shared" si="162"/>
        <v>0</v>
      </c>
      <c r="CH103" s="394">
        <f t="shared" si="163"/>
        <v>0</v>
      </c>
      <c r="CI103" s="366">
        <f t="shared" si="164"/>
        <v>0</v>
      </c>
      <c r="CJ103" s="366">
        <f t="shared" si="165"/>
        <v>0</v>
      </c>
      <c r="CK103" s="394">
        <f t="shared" si="166"/>
        <v>1</v>
      </c>
      <c r="CL103" s="366">
        <f t="shared" si="167"/>
        <v>147.18</v>
      </c>
      <c r="CM103" s="366">
        <f t="shared" si="168"/>
        <v>11774400</v>
      </c>
      <c r="CN103" s="394">
        <f t="shared" si="169"/>
        <v>0</v>
      </c>
      <c r="CO103" s="366">
        <f t="shared" si="170"/>
        <v>0</v>
      </c>
      <c r="CP103" s="366">
        <f t="shared" si="171"/>
        <v>0</v>
      </c>
      <c r="CQ103" s="394">
        <f t="shared" si="172"/>
        <v>0</v>
      </c>
      <c r="CR103" s="366">
        <f t="shared" si="173"/>
        <v>0</v>
      </c>
      <c r="CS103" s="366">
        <f t="shared" si="174"/>
        <v>0</v>
      </c>
      <c r="CT103" s="394">
        <f t="shared" si="175"/>
        <v>0</v>
      </c>
      <c r="CU103" s="366">
        <f t="shared" si="176"/>
        <v>0</v>
      </c>
      <c r="CV103" s="366">
        <f t="shared" si="177"/>
        <v>0</v>
      </c>
    </row>
    <row r="104" spans="1:100" x14ac:dyDescent="0.3">
      <c r="A104" s="42">
        <v>22</v>
      </c>
      <c r="B104" s="43" t="s">
        <v>143</v>
      </c>
      <c r="C104" s="8" t="s">
        <v>228</v>
      </c>
      <c r="D104" s="8" t="s">
        <v>229</v>
      </c>
      <c r="E104" s="8" t="s">
        <v>102</v>
      </c>
      <c r="F104" s="8" t="s">
        <v>18</v>
      </c>
      <c r="G104" s="8" t="s">
        <v>18</v>
      </c>
      <c r="H104" s="7" t="s">
        <v>348</v>
      </c>
      <c r="I104" s="7">
        <v>2020</v>
      </c>
      <c r="J104" s="185" t="s">
        <v>84</v>
      </c>
      <c r="K104" s="11" t="s">
        <v>241</v>
      </c>
      <c r="L104" s="2" t="s">
        <v>375</v>
      </c>
      <c r="M104" s="65" t="s">
        <v>17</v>
      </c>
      <c r="N104" s="26">
        <v>144.91999999999999</v>
      </c>
      <c r="O104" s="132">
        <f t="shared" si="215"/>
        <v>80000</v>
      </c>
      <c r="P104" s="350">
        <v>11593600</v>
      </c>
      <c r="Q104" s="394">
        <f t="shared" si="110"/>
        <v>0</v>
      </c>
      <c r="R104" s="395">
        <f t="shared" si="198"/>
        <v>0</v>
      </c>
      <c r="S104" s="395">
        <f t="shared" si="199"/>
        <v>0</v>
      </c>
      <c r="T104" s="394">
        <f t="shared" si="111"/>
        <v>1</v>
      </c>
      <c r="U104" s="395">
        <f t="shared" si="200"/>
        <v>144.91999999999999</v>
      </c>
      <c r="V104" s="395">
        <f t="shared" si="201"/>
        <v>11593600</v>
      </c>
      <c r="W104" s="394">
        <f t="shared" si="112"/>
        <v>0</v>
      </c>
      <c r="X104" s="396">
        <f t="shared" si="202"/>
        <v>0</v>
      </c>
      <c r="Y104" s="396">
        <f t="shared" si="203"/>
        <v>0</v>
      </c>
      <c r="Z104" s="394">
        <f t="shared" si="113"/>
        <v>0</v>
      </c>
      <c r="AA104" s="396">
        <f t="shared" si="204"/>
        <v>0</v>
      </c>
      <c r="AB104" s="396">
        <f t="shared" si="205"/>
        <v>0</v>
      </c>
      <c r="AC104" s="394">
        <f t="shared" si="114"/>
        <v>0</v>
      </c>
      <c r="AD104" s="396">
        <f t="shared" si="206"/>
        <v>0</v>
      </c>
      <c r="AE104" s="396">
        <f t="shared" si="207"/>
        <v>0</v>
      </c>
      <c r="AF104" s="389">
        <f t="shared" si="208"/>
        <v>144.91999999999999</v>
      </c>
      <c r="AG104" s="367">
        <f t="shared" si="209"/>
        <v>11593600</v>
      </c>
      <c r="AH104" s="367">
        <f t="shared" si="210"/>
        <v>1</v>
      </c>
      <c r="AI104" s="367">
        <f t="shared" si="211"/>
        <v>0</v>
      </c>
      <c r="AJ104" s="367">
        <f t="shared" si="212"/>
        <v>0</v>
      </c>
      <c r="AK104" s="372">
        <f t="shared" si="213"/>
        <v>0</v>
      </c>
      <c r="AL104" s="394">
        <f t="shared" si="115"/>
        <v>0</v>
      </c>
      <c r="AM104" s="395">
        <f t="shared" si="116"/>
        <v>0</v>
      </c>
      <c r="AN104" s="395">
        <f t="shared" si="117"/>
        <v>0</v>
      </c>
      <c r="AO104" s="394">
        <f t="shared" si="118"/>
        <v>1</v>
      </c>
      <c r="AP104" s="395">
        <f t="shared" si="119"/>
        <v>144.91999999999999</v>
      </c>
      <c r="AQ104" s="395">
        <f t="shared" si="120"/>
        <v>11593600</v>
      </c>
      <c r="AR104" s="394">
        <f t="shared" si="121"/>
        <v>0</v>
      </c>
      <c r="AS104" s="366">
        <f t="shared" si="122"/>
        <v>0</v>
      </c>
      <c r="AT104" s="366">
        <f t="shared" si="123"/>
        <v>0</v>
      </c>
      <c r="AU104" s="394">
        <f t="shared" si="124"/>
        <v>1</v>
      </c>
      <c r="AV104" s="395">
        <f t="shared" si="125"/>
        <v>144.91999999999999</v>
      </c>
      <c r="AW104" s="395">
        <f t="shared" si="126"/>
        <v>11593600</v>
      </c>
      <c r="AX104" s="394">
        <f t="shared" si="127"/>
        <v>0</v>
      </c>
      <c r="AY104" s="366">
        <f t="shared" si="128"/>
        <v>0</v>
      </c>
      <c r="AZ104" s="366">
        <f t="shared" si="129"/>
        <v>0</v>
      </c>
      <c r="BA104" s="394">
        <f t="shared" si="130"/>
        <v>0</v>
      </c>
      <c r="BB104" s="366">
        <f t="shared" si="178"/>
        <v>0</v>
      </c>
      <c r="BC104" s="366">
        <f t="shared" si="179"/>
        <v>0</v>
      </c>
      <c r="BD104" s="394">
        <f t="shared" si="133"/>
        <v>0</v>
      </c>
      <c r="BE104" s="366">
        <f t="shared" si="180"/>
        <v>0</v>
      </c>
      <c r="BF104" s="366">
        <f t="shared" si="181"/>
        <v>0</v>
      </c>
      <c r="BG104" s="394">
        <f t="shared" si="136"/>
        <v>0</v>
      </c>
      <c r="BH104" s="366">
        <f t="shared" si="182"/>
        <v>0</v>
      </c>
      <c r="BI104" s="366">
        <f t="shared" si="183"/>
        <v>0</v>
      </c>
      <c r="BJ104" s="394">
        <f t="shared" si="139"/>
        <v>0</v>
      </c>
      <c r="BK104" s="366">
        <f t="shared" si="184"/>
        <v>0</v>
      </c>
      <c r="BL104" s="366">
        <f t="shared" si="185"/>
        <v>0</v>
      </c>
      <c r="BM104" s="394">
        <f t="shared" si="142"/>
        <v>1</v>
      </c>
      <c r="BN104" s="366">
        <f t="shared" si="186"/>
        <v>144.91999999999999</v>
      </c>
      <c r="BO104" s="366">
        <f t="shared" si="187"/>
        <v>11593600</v>
      </c>
      <c r="BP104" s="394">
        <f t="shared" si="145"/>
        <v>0</v>
      </c>
      <c r="BQ104" s="366">
        <f t="shared" si="188"/>
        <v>0</v>
      </c>
      <c r="BR104" s="366">
        <f t="shared" si="189"/>
        <v>0</v>
      </c>
      <c r="BS104" s="394">
        <f t="shared" si="148"/>
        <v>0</v>
      </c>
      <c r="BT104" s="366">
        <f t="shared" si="190"/>
        <v>0</v>
      </c>
      <c r="BU104" s="366">
        <f t="shared" si="191"/>
        <v>0</v>
      </c>
      <c r="BV104" s="394">
        <f t="shared" si="151"/>
        <v>0</v>
      </c>
      <c r="BW104" s="366">
        <f t="shared" si="192"/>
        <v>0</v>
      </c>
      <c r="BX104" s="366">
        <f t="shared" si="193"/>
        <v>0</v>
      </c>
      <c r="BY104" s="394">
        <f t="shared" si="154"/>
        <v>0</v>
      </c>
      <c r="BZ104" s="366">
        <f t="shared" si="194"/>
        <v>0</v>
      </c>
      <c r="CA104" s="366">
        <f t="shared" si="195"/>
        <v>0</v>
      </c>
      <c r="CB104" s="394">
        <f t="shared" si="157"/>
        <v>0</v>
      </c>
      <c r="CC104" s="366">
        <f t="shared" si="196"/>
        <v>0</v>
      </c>
      <c r="CD104" s="366">
        <f t="shared" si="197"/>
        <v>0</v>
      </c>
      <c r="CE104" s="394">
        <f t="shared" si="160"/>
        <v>0</v>
      </c>
      <c r="CF104" s="366">
        <f t="shared" si="161"/>
        <v>0</v>
      </c>
      <c r="CG104" s="366">
        <f t="shared" si="162"/>
        <v>0</v>
      </c>
      <c r="CH104" s="394">
        <f t="shared" si="163"/>
        <v>0</v>
      </c>
      <c r="CI104" s="366">
        <f t="shared" si="164"/>
        <v>0</v>
      </c>
      <c r="CJ104" s="366">
        <f t="shared" si="165"/>
        <v>0</v>
      </c>
      <c r="CK104" s="394">
        <f t="shared" si="166"/>
        <v>1</v>
      </c>
      <c r="CL104" s="366">
        <f t="shared" si="167"/>
        <v>144.91999999999999</v>
      </c>
      <c r="CM104" s="366">
        <f t="shared" si="168"/>
        <v>11593600</v>
      </c>
      <c r="CN104" s="394">
        <f t="shared" si="169"/>
        <v>0</v>
      </c>
      <c r="CO104" s="366">
        <f t="shared" si="170"/>
        <v>0</v>
      </c>
      <c r="CP104" s="366">
        <f t="shared" si="171"/>
        <v>0</v>
      </c>
      <c r="CQ104" s="394">
        <f t="shared" si="172"/>
        <v>0</v>
      </c>
      <c r="CR104" s="366">
        <f t="shared" si="173"/>
        <v>0</v>
      </c>
      <c r="CS104" s="366">
        <f t="shared" si="174"/>
        <v>0</v>
      </c>
      <c r="CT104" s="394">
        <f t="shared" si="175"/>
        <v>0</v>
      </c>
      <c r="CU104" s="366">
        <f t="shared" si="176"/>
        <v>0</v>
      </c>
      <c r="CV104" s="366">
        <f t="shared" si="177"/>
        <v>0</v>
      </c>
    </row>
    <row r="105" spans="1:100" x14ac:dyDescent="0.3">
      <c r="A105" s="44">
        <v>23</v>
      </c>
      <c r="B105" s="45" t="s">
        <v>143</v>
      </c>
      <c r="C105" s="47" t="s">
        <v>228</v>
      </c>
      <c r="D105" s="47" t="s">
        <v>229</v>
      </c>
      <c r="E105" s="47" t="s">
        <v>102</v>
      </c>
      <c r="F105" s="8" t="s">
        <v>18</v>
      </c>
      <c r="G105" s="47" t="s">
        <v>18</v>
      </c>
      <c r="H105" s="7" t="s">
        <v>348</v>
      </c>
      <c r="I105" s="7">
        <v>2020</v>
      </c>
      <c r="J105" s="186" t="s">
        <v>82</v>
      </c>
      <c r="K105" s="40" t="s">
        <v>242</v>
      </c>
      <c r="L105" s="2" t="s">
        <v>375</v>
      </c>
      <c r="M105" s="65" t="s">
        <v>17</v>
      </c>
      <c r="N105" s="41">
        <v>120.19</v>
      </c>
      <c r="O105" s="287">
        <f t="shared" si="215"/>
        <v>70000</v>
      </c>
      <c r="P105" s="354">
        <v>8413300</v>
      </c>
      <c r="Q105" s="394">
        <f t="shared" si="110"/>
        <v>0</v>
      </c>
      <c r="R105" s="395">
        <f t="shared" si="198"/>
        <v>0</v>
      </c>
      <c r="S105" s="395">
        <f t="shared" si="199"/>
        <v>0</v>
      </c>
      <c r="T105" s="394">
        <f t="shared" si="111"/>
        <v>1</v>
      </c>
      <c r="U105" s="395">
        <f t="shared" si="200"/>
        <v>120.19</v>
      </c>
      <c r="V105" s="395">
        <f t="shared" si="201"/>
        <v>8413300</v>
      </c>
      <c r="W105" s="394">
        <f t="shared" si="112"/>
        <v>0</v>
      </c>
      <c r="X105" s="396">
        <f t="shared" si="202"/>
        <v>0</v>
      </c>
      <c r="Y105" s="396">
        <f t="shared" si="203"/>
        <v>0</v>
      </c>
      <c r="Z105" s="394">
        <f t="shared" si="113"/>
        <v>0</v>
      </c>
      <c r="AA105" s="396">
        <f t="shared" si="204"/>
        <v>0</v>
      </c>
      <c r="AB105" s="396">
        <f t="shared" si="205"/>
        <v>0</v>
      </c>
      <c r="AC105" s="394">
        <f t="shared" si="114"/>
        <v>0</v>
      </c>
      <c r="AD105" s="396">
        <f t="shared" si="206"/>
        <v>0</v>
      </c>
      <c r="AE105" s="396">
        <f t="shared" si="207"/>
        <v>0</v>
      </c>
      <c r="AF105" s="389">
        <f t="shared" si="208"/>
        <v>120.19</v>
      </c>
      <c r="AG105" s="367">
        <f t="shared" si="209"/>
        <v>8413300</v>
      </c>
      <c r="AH105" s="367">
        <f t="shared" si="210"/>
        <v>1</v>
      </c>
      <c r="AI105" s="367">
        <f t="shared" si="211"/>
        <v>0</v>
      </c>
      <c r="AJ105" s="367">
        <f t="shared" si="212"/>
        <v>0</v>
      </c>
      <c r="AK105" s="372">
        <f t="shared" si="213"/>
        <v>0</v>
      </c>
      <c r="AL105" s="394">
        <f t="shared" si="115"/>
        <v>0</v>
      </c>
      <c r="AM105" s="395">
        <f t="shared" si="116"/>
        <v>0</v>
      </c>
      <c r="AN105" s="395">
        <f t="shared" si="117"/>
        <v>0</v>
      </c>
      <c r="AO105" s="394">
        <f t="shared" si="118"/>
        <v>1</v>
      </c>
      <c r="AP105" s="395">
        <f t="shared" si="119"/>
        <v>120.19</v>
      </c>
      <c r="AQ105" s="395">
        <f t="shared" si="120"/>
        <v>8413300</v>
      </c>
      <c r="AR105" s="394">
        <f t="shared" si="121"/>
        <v>0</v>
      </c>
      <c r="AS105" s="366">
        <f t="shared" si="122"/>
        <v>0</v>
      </c>
      <c r="AT105" s="366">
        <f t="shared" si="123"/>
        <v>0</v>
      </c>
      <c r="AU105" s="394">
        <f t="shared" si="124"/>
        <v>1</v>
      </c>
      <c r="AV105" s="395">
        <f t="shared" si="125"/>
        <v>120.19</v>
      </c>
      <c r="AW105" s="395">
        <f t="shared" si="126"/>
        <v>8413300</v>
      </c>
      <c r="AX105" s="394">
        <f t="shared" si="127"/>
        <v>0</v>
      </c>
      <c r="AY105" s="366">
        <f t="shared" si="128"/>
        <v>0</v>
      </c>
      <c r="AZ105" s="366">
        <f t="shared" si="129"/>
        <v>0</v>
      </c>
      <c r="BA105" s="394">
        <f t="shared" si="130"/>
        <v>0</v>
      </c>
      <c r="BB105" s="366">
        <f t="shared" si="178"/>
        <v>0</v>
      </c>
      <c r="BC105" s="366">
        <f t="shared" si="179"/>
        <v>0</v>
      </c>
      <c r="BD105" s="394">
        <f t="shared" si="133"/>
        <v>0</v>
      </c>
      <c r="BE105" s="366">
        <f t="shared" si="180"/>
        <v>0</v>
      </c>
      <c r="BF105" s="366">
        <f t="shared" si="181"/>
        <v>0</v>
      </c>
      <c r="BG105" s="394">
        <f t="shared" si="136"/>
        <v>0</v>
      </c>
      <c r="BH105" s="366">
        <f t="shared" si="182"/>
        <v>0</v>
      </c>
      <c r="BI105" s="366">
        <f t="shared" si="183"/>
        <v>0</v>
      </c>
      <c r="BJ105" s="394">
        <f t="shared" si="139"/>
        <v>0</v>
      </c>
      <c r="BK105" s="366">
        <f t="shared" si="184"/>
        <v>0</v>
      </c>
      <c r="BL105" s="366">
        <f t="shared" si="185"/>
        <v>0</v>
      </c>
      <c r="BM105" s="394">
        <f t="shared" si="142"/>
        <v>1</v>
      </c>
      <c r="BN105" s="366">
        <f t="shared" si="186"/>
        <v>120.19</v>
      </c>
      <c r="BO105" s="366">
        <f t="shared" si="187"/>
        <v>8413300</v>
      </c>
      <c r="BP105" s="394">
        <f t="shared" si="145"/>
        <v>0</v>
      </c>
      <c r="BQ105" s="366">
        <f t="shared" si="188"/>
        <v>0</v>
      </c>
      <c r="BR105" s="366">
        <f t="shared" si="189"/>
        <v>0</v>
      </c>
      <c r="BS105" s="394">
        <f t="shared" si="148"/>
        <v>0</v>
      </c>
      <c r="BT105" s="366">
        <f t="shared" si="190"/>
        <v>0</v>
      </c>
      <c r="BU105" s="366">
        <f t="shared" si="191"/>
        <v>0</v>
      </c>
      <c r="BV105" s="394">
        <f t="shared" si="151"/>
        <v>0</v>
      </c>
      <c r="BW105" s="366">
        <f t="shared" si="192"/>
        <v>0</v>
      </c>
      <c r="BX105" s="366">
        <f t="shared" si="193"/>
        <v>0</v>
      </c>
      <c r="BY105" s="394">
        <f t="shared" si="154"/>
        <v>0</v>
      </c>
      <c r="BZ105" s="366">
        <f t="shared" si="194"/>
        <v>0</v>
      </c>
      <c r="CA105" s="366">
        <f t="shared" si="195"/>
        <v>0</v>
      </c>
      <c r="CB105" s="394">
        <f t="shared" si="157"/>
        <v>0</v>
      </c>
      <c r="CC105" s="366">
        <f t="shared" si="196"/>
        <v>0</v>
      </c>
      <c r="CD105" s="366">
        <f t="shared" si="197"/>
        <v>0</v>
      </c>
      <c r="CE105" s="394">
        <f t="shared" si="160"/>
        <v>0</v>
      </c>
      <c r="CF105" s="366">
        <f t="shared" si="161"/>
        <v>0</v>
      </c>
      <c r="CG105" s="366">
        <f t="shared" si="162"/>
        <v>0</v>
      </c>
      <c r="CH105" s="394">
        <f t="shared" si="163"/>
        <v>0</v>
      </c>
      <c r="CI105" s="366">
        <f t="shared" si="164"/>
        <v>0</v>
      </c>
      <c r="CJ105" s="366">
        <f t="shared" si="165"/>
        <v>0</v>
      </c>
      <c r="CK105" s="394">
        <f t="shared" si="166"/>
        <v>1</v>
      </c>
      <c r="CL105" s="366">
        <f t="shared" si="167"/>
        <v>120.19</v>
      </c>
      <c r="CM105" s="366">
        <f t="shared" si="168"/>
        <v>8413300</v>
      </c>
      <c r="CN105" s="394">
        <f t="shared" si="169"/>
        <v>0</v>
      </c>
      <c r="CO105" s="366">
        <f t="shared" si="170"/>
        <v>0</v>
      </c>
      <c r="CP105" s="366">
        <f t="shared" si="171"/>
        <v>0</v>
      </c>
      <c r="CQ105" s="394">
        <f t="shared" si="172"/>
        <v>0</v>
      </c>
      <c r="CR105" s="366">
        <f t="shared" si="173"/>
        <v>0</v>
      </c>
      <c r="CS105" s="366">
        <f t="shared" si="174"/>
        <v>0</v>
      </c>
      <c r="CT105" s="394">
        <f t="shared" si="175"/>
        <v>0</v>
      </c>
      <c r="CU105" s="366">
        <f t="shared" si="176"/>
        <v>0</v>
      </c>
      <c r="CV105" s="366">
        <f t="shared" si="177"/>
        <v>0</v>
      </c>
    </row>
    <row r="106" spans="1:100" x14ac:dyDescent="0.3">
      <c r="A106" s="42"/>
      <c r="B106" s="43"/>
      <c r="C106" s="8"/>
      <c r="D106" s="8"/>
      <c r="E106" s="8"/>
      <c r="F106" s="8"/>
      <c r="G106" s="8"/>
      <c r="H106" s="7"/>
      <c r="I106" s="7"/>
      <c r="J106" s="17"/>
      <c r="K106" s="11"/>
      <c r="L106" s="31"/>
      <c r="M106" s="11"/>
      <c r="N106" s="291">
        <f>SUM(N83:N105)</f>
        <v>2598.5</v>
      </c>
      <c r="O106" s="285">
        <f>AVERAGE(O83:O105)</f>
        <v>80000</v>
      </c>
      <c r="P106" s="353">
        <f>SUM(P83:P105)</f>
        <v>207854000</v>
      </c>
      <c r="Q106" s="394">
        <f t="shared" si="110"/>
        <v>0</v>
      </c>
      <c r="R106" s="395">
        <f t="shared" si="198"/>
        <v>0</v>
      </c>
      <c r="S106" s="395">
        <f t="shared" si="199"/>
        <v>0</v>
      </c>
      <c r="T106" s="394">
        <f t="shared" si="111"/>
        <v>0</v>
      </c>
      <c r="U106" s="395">
        <f t="shared" si="200"/>
        <v>0</v>
      </c>
      <c r="V106" s="395">
        <f t="shared" si="201"/>
        <v>0</v>
      </c>
      <c r="W106" s="394">
        <f t="shared" si="112"/>
        <v>0</v>
      </c>
      <c r="X106" s="396">
        <f t="shared" si="202"/>
        <v>0</v>
      </c>
      <c r="Y106" s="396">
        <f t="shared" si="203"/>
        <v>0</v>
      </c>
      <c r="Z106" s="394">
        <f t="shared" si="113"/>
        <v>0</v>
      </c>
      <c r="AA106" s="396">
        <f t="shared" si="204"/>
        <v>0</v>
      </c>
      <c r="AB106" s="396">
        <f t="shared" si="205"/>
        <v>0</v>
      </c>
      <c r="AC106" s="394">
        <f t="shared" si="114"/>
        <v>0</v>
      </c>
      <c r="AD106" s="396">
        <f t="shared" si="206"/>
        <v>0</v>
      </c>
      <c r="AE106" s="396">
        <f t="shared" si="207"/>
        <v>0</v>
      </c>
      <c r="AF106" s="389">
        <f t="shared" si="208"/>
        <v>0</v>
      </c>
      <c r="AG106" s="367">
        <f t="shared" si="209"/>
        <v>0</v>
      </c>
      <c r="AH106" s="367">
        <f t="shared" si="210"/>
        <v>0</v>
      </c>
      <c r="AI106" s="367">
        <f t="shared" si="211"/>
        <v>0</v>
      </c>
      <c r="AJ106" s="367">
        <f t="shared" si="212"/>
        <v>0</v>
      </c>
      <c r="AK106" s="372">
        <f t="shared" si="213"/>
        <v>0</v>
      </c>
      <c r="AL106" s="394">
        <f t="shared" si="115"/>
        <v>0</v>
      </c>
      <c r="AM106" s="395">
        <f t="shared" si="116"/>
        <v>0</v>
      </c>
      <c r="AN106" s="395">
        <f t="shared" si="117"/>
        <v>0</v>
      </c>
      <c r="AO106" s="394">
        <f t="shared" si="118"/>
        <v>0</v>
      </c>
      <c r="AP106" s="395">
        <f t="shared" si="119"/>
        <v>0</v>
      </c>
      <c r="AQ106" s="395">
        <f t="shared" si="120"/>
        <v>0</v>
      </c>
      <c r="AR106" s="394">
        <f t="shared" si="121"/>
        <v>0</v>
      </c>
      <c r="AS106" s="366">
        <f t="shared" si="122"/>
        <v>0</v>
      </c>
      <c r="AT106" s="366">
        <f t="shared" si="123"/>
        <v>0</v>
      </c>
      <c r="AU106" s="394">
        <f t="shared" si="124"/>
        <v>0</v>
      </c>
      <c r="AV106" s="395">
        <f t="shared" si="125"/>
        <v>0</v>
      </c>
      <c r="AW106" s="395">
        <f t="shared" si="126"/>
        <v>0</v>
      </c>
      <c r="AX106" s="394">
        <f t="shared" si="127"/>
        <v>0</v>
      </c>
      <c r="AY106" s="366">
        <f t="shared" si="128"/>
        <v>0</v>
      </c>
      <c r="AZ106" s="366">
        <f t="shared" si="129"/>
        <v>0</v>
      </c>
      <c r="BA106" s="394">
        <f t="shared" si="130"/>
        <v>0</v>
      </c>
      <c r="BB106" s="366">
        <f t="shared" si="178"/>
        <v>0</v>
      </c>
      <c r="BC106" s="366">
        <f t="shared" si="179"/>
        <v>0</v>
      </c>
      <c r="BD106" s="394">
        <f t="shared" si="133"/>
        <v>0</v>
      </c>
      <c r="BE106" s="366">
        <f t="shared" si="180"/>
        <v>0</v>
      </c>
      <c r="BF106" s="366">
        <f t="shared" si="181"/>
        <v>0</v>
      </c>
      <c r="BG106" s="394">
        <f t="shared" si="136"/>
        <v>0</v>
      </c>
      <c r="BH106" s="366">
        <f t="shared" si="182"/>
        <v>0</v>
      </c>
      <c r="BI106" s="366">
        <f t="shared" si="183"/>
        <v>0</v>
      </c>
      <c r="BJ106" s="394">
        <f t="shared" si="139"/>
        <v>0</v>
      </c>
      <c r="BK106" s="366">
        <f t="shared" si="184"/>
        <v>0</v>
      </c>
      <c r="BL106" s="366">
        <f t="shared" si="185"/>
        <v>0</v>
      </c>
      <c r="BM106" s="394">
        <f t="shared" si="142"/>
        <v>0</v>
      </c>
      <c r="BN106" s="366">
        <f t="shared" si="186"/>
        <v>0</v>
      </c>
      <c r="BO106" s="366">
        <f t="shared" si="187"/>
        <v>0</v>
      </c>
      <c r="BP106" s="394">
        <f t="shared" si="145"/>
        <v>0</v>
      </c>
      <c r="BQ106" s="366">
        <f t="shared" si="188"/>
        <v>0</v>
      </c>
      <c r="BR106" s="366">
        <f t="shared" si="189"/>
        <v>0</v>
      </c>
      <c r="BS106" s="394">
        <f t="shared" si="148"/>
        <v>0</v>
      </c>
      <c r="BT106" s="366">
        <f t="shared" si="190"/>
        <v>0</v>
      </c>
      <c r="BU106" s="366">
        <f t="shared" si="191"/>
        <v>0</v>
      </c>
      <c r="BV106" s="394">
        <f t="shared" si="151"/>
        <v>0</v>
      </c>
      <c r="BW106" s="366">
        <f t="shared" si="192"/>
        <v>0</v>
      </c>
      <c r="BX106" s="366">
        <f t="shared" si="193"/>
        <v>0</v>
      </c>
      <c r="BY106" s="394">
        <f t="shared" si="154"/>
        <v>0</v>
      </c>
      <c r="BZ106" s="366">
        <f t="shared" si="194"/>
        <v>0</v>
      </c>
      <c r="CA106" s="366">
        <f t="shared" si="195"/>
        <v>0</v>
      </c>
      <c r="CB106" s="394">
        <f t="shared" si="157"/>
        <v>0</v>
      </c>
      <c r="CC106" s="366">
        <f t="shared" si="196"/>
        <v>0</v>
      </c>
      <c r="CD106" s="366">
        <f t="shared" si="197"/>
        <v>0</v>
      </c>
      <c r="CE106" s="394">
        <f t="shared" si="160"/>
        <v>0</v>
      </c>
      <c r="CF106" s="366">
        <f t="shared" si="161"/>
        <v>0</v>
      </c>
      <c r="CG106" s="366">
        <f t="shared" si="162"/>
        <v>0</v>
      </c>
      <c r="CH106" s="394">
        <f t="shared" si="163"/>
        <v>0</v>
      </c>
      <c r="CI106" s="366">
        <f t="shared" si="164"/>
        <v>0</v>
      </c>
      <c r="CJ106" s="366">
        <f t="shared" si="165"/>
        <v>0</v>
      </c>
      <c r="CK106" s="394">
        <f t="shared" si="166"/>
        <v>0</v>
      </c>
      <c r="CL106" s="366">
        <f t="shared" si="167"/>
        <v>0</v>
      </c>
      <c r="CM106" s="366">
        <f t="shared" si="168"/>
        <v>0</v>
      </c>
      <c r="CN106" s="394">
        <f t="shared" si="169"/>
        <v>0</v>
      </c>
      <c r="CO106" s="366">
        <f t="shared" si="170"/>
        <v>0</v>
      </c>
      <c r="CP106" s="366">
        <f t="shared" si="171"/>
        <v>0</v>
      </c>
      <c r="CQ106" s="394">
        <f t="shared" si="172"/>
        <v>0</v>
      </c>
      <c r="CR106" s="366">
        <f t="shared" si="173"/>
        <v>0</v>
      </c>
      <c r="CS106" s="366">
        <f t="shared" si="174"/>
        <v>0</v>
      </c>
      <c r="CT106" s="394">
        <f t="shared" si="175"/>
        <v>0</v>
      </c>
      <c r="CU106" s="366">
        <f t="shared" si="176"/>
        <v>0</v>
      </c>
      <c r="CV106" s="366">
        <f t="shared" si="177"/>
        <v>0</v>
      </c>
    </row>
    <row r="107" spans="1:100" x14ac:dyDescent="0.3">
      <c r="A107" s="58" t="s">
        <v>13</v>
      </c>
      <c r="B107" s="50"/>
      <c r="C107" s="51"/>
      <c r="D107" s="51"/>
      <c r="E107" s="51"/>
      <c r="F107" s="51"/>
      <c r="G107" s="51"/>
      <c r="H107" s="52"/>
      <c r="I107" s="52"/>
      <c r="J107" s="52"/>
      <c r="K107" s="53"/>
      <c r="L107" s="54"/>
      <c r="M107" s="53"/>
      <c r="N107" s="55"/>
      <c r="O107" s="56"/>
      <c r="P107" s="57"/>
      <c r="Q107" s="394">
        <f t="shared" si="110"/>
        <v>0</v>
      </c>
      <c r="R107" s="395">
        <f t="shared" si="198"/>
        <v>0</v>
      </c>
      <c r="S107" s="395">
        <f t="shared" si="199"/>
        <v>0</v>
      </c>
      <c r="T107" s="394">
        <f t="shared" si="111"/>
        <v>0</v>
      </c>
      <c r="U107" s="395">
        <f t="shared" si="200"/>
        <v>0</v>
      </c>
      <c r="V107" s="395">
        <f t="shared" si="201"/>
        <v>0</v>
      </c>
      <c r="W107" s="394">
        <f t="shared" si="112"/>
        <v>0</v>
      </c>
      <c r="X107" s="396">
        <f t="shared" si="202"/>
        <v>0</v>
      </c>
      <c r="Y107" s="396">
        <f t="shared" si="203"/>
        <v>0</v>
      </c>
      <c r="Z107" s="394">
        <f t="shared" si="113"/>
        <v>0</v>
      </c>
      <c r="AA107" s="396">
        <f t="shared" si="204"/>
        <v>0</v>
      </c>
      <c r="AB107" s="396">
        <f t="shared" si="205"/>
        <v>0</v>
      </c>
      <c r="AC107" s="394">
        <f t="shared" si="114"/>
        <v>0</v>
      </c>
      <c r="AD107" s="396">
        <f t="shared" si="206"/>
        <v>0</v>
      </c>
      <c r="AE107" s="396">
        <f t="shared" si="207"/>
        <v>0</v>
      </c>
      <c r="AF107" s="389">
        <f t="shared" si="208"/>
        <v>0</v>
      </c>
      <c r="AG107" s="367">
        <f t="shared" si="209"/>
        <v>0</v>
      </c>
      <c r="AH107" s="367">
        <f t="shared" si="210"/>
        <v>0</v>
      </c>
      <c r="AI107" s="367">
        <f t="shared" si="211"/>
        <v>0</v>
      </c>
      <c r="AJ107" s="367">
        <f t="shared" si="212"/>
        <v>0</v>
      </c>
      <c r="AK107" s="372">
        <f t="shared" si="213"/>
        <v>0</v>
      </c>
      <c r="AL107" s="394">
        <f t="shared" si="115"/>
        <v>0</v>
      </c>
      <c r="AM107" s="395">
        <f t="shared" si="116"/>
        <v>0</v>
      </c>
      <c r="AN107" s="395">
        <f t="shared" si="117"/>
        <v>0</v>
      </c>
      <c r="AO107" s="394">
        <f t="shared" si="118"/>
        <v>0</v>
      </c>
      <c r="AP107" s="395">
        <f t="shared" si="119"/>
        <v>0</v>
      </c>
      <c r="AQ107" s="395">
        <f t="shared" si="120"/>
        <v>0</v>
      </c>
      <c r="AR107" s="394">
        <f t="shared" si="121"/>
        <v>0</v>
      </c>
      <c r="AS107" s="366">
        <f t="shared" si="122"/>
        <v>0</v>
      </c>
      <c r="AT107" s="366">
        <f t="shared" si="123"/>
        <v>0</v>
      </c>
      <c r="AU107" s="394">
        <f t="shared" si="124"/>
        <v>0</v>
      </c>
      <c r="AV107" s="395">
        <f t="shared" si="125"/>
        <v>0</v>
      </c>
      <c r="AW107" s="395">
        <f t="shared" si="126"/>
        <v>0</v>
      </c>
      <c r="AX107" s="394">
        <f t="shared" si="127"/>
        <v>0</v>
      </c>
      <c r="AY107" s="366">
        <f t="shared" si="128"/>
        <v>0</v>
      </c>
      <c r="AZ107" s="366">
        <f t="shared" si="129"/>
        <v>0</v>
      </c>
      <c r="BA107" s="394">
        <f t="shared" si="130"/>
        <v>0</v>
      </c>
      <c r="BB107" s="366">
        <f t="shared" si="178"/>
        <v>0</v>
      </c>
      <c r="BC107" s="366">
        <f t="shared" si="179"/>
        <v>0</v>
      </c>
      <c r="BD107" s="394">
        <f t="shared" si="133"/>
        <v>0</v>
      </c>
      <c r="BE107" s="366">
        <f t="shared" si="180"/>
        <v>0</v>
      </c>
      <c r="BF107" s="366">
        <f t="shared" si="181"/>
        <v>0</v>
      </c>
      <c r="BG107" s="394">
        <f t="shared" si="136"/>
        <v>0</v>
      </c>
      <c r="BH107" s="366">
        <f t="shared" si="182"/>
        <v>0</v>
      </c>
      <c r="BI107" s="366">
        <f t="shared" si="183"/>
        <v>0</v>
      </c>
      <c r="BJ107" s="394">
        <f t="shared" si="139"/>
        <v>0</v>
      </c>
      <c r="BK107" s="366">
        <f t="shared" si="184"/>
        <v>0</v>
      </c>
      <c r="BL107" s="366">
        <f t="shared" si="185"/>
        <v>0</v>
      </c>
      <c r="BM107" s="394">
        <f t="shared" si="142"/>
        <v>0</v>
      </c>
      <c r="BN107" s="366">
        <f t="shared" si="186"/>
        <v>0</v>
      </c>
      <c r="BO107" s="366">
        <f t="shared" si="187"/>
        <v>0</v>
      </c>
      <c r="BP107" s="394">
        <f t="shared" si="145"/>
        <v>0</v>
      </c>
      <c r="BQ107" s="366">
        <f t="shared" si="188"/>
        <v>0</v>
      </c>
      <c r="BR107" s="366">
        <f t="shared" si="189"/>
        <v>0</v>
      </c>
      <c r="BS107" s="394">
        <f t="shared" si="148"/>
        <v>0</v>
      </c>
      <c r="BT107" s="366">
        <f t="shared" si="190"/>
        <v>0</v>
      </c>
      <c r="BU107" s="366">
        <f t="shared" si="191"/>
        <v>0</v>
      </c>
      <c r="BV107" s="394">
        <f t="shared" si="151"/>
        <v>0</v>
      </c>
      <c r="BW107" s="366">
        <f t="shared" si="192"/>
        <v>0</v>
      </c>
      <c r="BX107" s="366">
        <f t="shared" si="193"/>
        <v>0</v>
      </c>
      <c r="BY107" s="394">
        <f t="shared" si="154"/>
        <v>0</v>
      </c>
      <c r="BZ107" s="366">
        <f t="shared" si="194"/>
        <v>0</v>
      </c>
      <c r="CA107" s="366">
        <f t="shared" si="195"/>
        <v>0</v>
      </c>
      <c r="CB107" s="394">
        <f t="shared" si="157"/>
        <v>0</v>
      </c>
      <c r="CC107" s="366">
        <f t="shared" si="196"/>
        <v>0</v>
      </c>
      <c r="CD107" s="366">
        <f t="shared" si="197"/>
        <v>0</v>
      </c>
      <c r="CE107" s="394">
        <f t="shared" si="160"/>
        <v>0</v>
      </c>
      <c r="CF107" s="366">
        <f t="shared" si="161"/>
        <v>0</v>
      </c>
      <c r="CG107" s="366">
        <f t="shared" si="162"/>
        <v>0</v>
      </c>
      <c r="CH107" s="394">
        <f t="shared" si="163"/>
        <v>0</v>
      </c>
      <c r="CI107" s="366">
        <f t="shared" si="164"/>
        <v>0</v>
      </c>
      <c r="CJ107" s="366">
        <f t="shared" si="165"/>
        <v>0</v>
      </c>
      <c r="CK107" s="394">
        <f t="shared" si="166"/>
        <v>0</v>
      </c>
      <c r="CL107" s="366">
        <f t="shared" si="167"/>
        <v>0</v>
      </c>
      <c r="CM107" s="366">
        <f t="shared" si="168"/>
        <v>0</v>
      </c>
      <c r="CN107" s="394">
        <f t="shared" si="169"/>
        <v>0</v>
      </c>
      <c r="CO107" s="366">
        <f t="shared" si="170"/>
        <v>0</v>
      </c>
      <c r="CP107" s="366">
        <f t="shared" si="171"/>
        <v>0</v>
      </c>
      <c r="CQ107" s="394">
        <f t="shared" si="172"/>
        <v>0</v>
      </c>
      <c r="CR107" s="366">
        <f t="shared" si="173"/>
        <v>0</v>
      </c>
      <c r="CS107" s="366">
        <f t="shared" si="174"/>
        <v>0</v>
      </c>
      <c r="CT107" s="394">
        <f t="shared" si="175"/>
        <v>0</v>
      </c>
      <c r="CU107" s="366">
        <f t="shared" si="176"/>
        <v>0</v>
      </c>
      <c r="CV107" s="366">
        <f t="shared" si="177"/>
        <v>0</v>
      </c>
    </row>
    <row r="108" spans="1:100" x14ac:dyDescent="0.3">
      <c r="A108" s="42">
        <v>1</v>
      </c>
      <c r="B108" s="43" t="s">
        <v>13</v>
      </c>
      <c r="C108" s="8" t="s">
        <v>146</v>
      </c>
      <c r="D108" s="8" t="s">
        <v>147</v>
      </c>
      <c r="E108" s="8" t="s">
        <v>102</v>
      </c>
      <c r="F108" s="23" t="s">
        <v>408</v>
      </c>
      <c r="G108" s="8" t="s">
        <v>94</v>
      </c>
      <c r="H108" s="7" t="s">
        <v>346</v>
      </c>
      <c r="I108" s="10">
        <v>2020</v>
      </c>
      <c r="J108" s="48" t="s">
        <v>84</v>
      </c>
      <c r="K108" s="11" t="s">
        <v>25</v>
      </c>
      <c r="L108" s="2" t="s">
        <v>375</v>
      </c>
      <c r="M108" s="2" t="s">
        <v>392</v>
      </c>
      <c r="N108" s="7">
        <v>87.99</v>
      </c>
      <c r="O108" s="32">
        <f t="shared" ref="O108" si="216">P108/N108</f>
        <v>79500</v>
      </c>
      <c r="P108" s="350">
        <v>6995205</v>
      </c>
      <c r="Q108" s="394">
        <f t="shared" si="110"/>
        <v>0</v>
      </c>
      <c r="R108" s="395">
        <f t="shared" si="198"/>
        <v>0</v>
      </c>
      <c r="S108" s="395">
        <f t="shared" si="199"/>
        <v>0</v>
      </c>
      <c r="T108" s="394">
        <f t="shared" si="111"/>
        <v>1</v>
      </c>
      <c r="U108" s="395">
        <f t="shared" si="200"/>
        <v>87.99</v>
      </c>
      <c r="V108" s="395">
        <f t="shared" si="201"/>
        <v>6995205</v>
      </c>
      <c r="W108" s="394">
        <f t="shared" si="112"/>
        <v>0</v>
      </c>
      <c r="X108" s="396">
        <f t="shared" si="202"/>
        <v>0</v>
      </c>
      <c r="Y108" s="396">
        <f t="shared" si="203"/>
        <v>0</v>
      </c>
      <c r="Z108" s="394">
        <f t="shared" si="113"/>
        <v>0</v>
      </c>
      <c r="AA108" s="396">
        <f t="shared" si="204"/>
        <v>0</v>
      </c>
      <c r="AB108" s="396">
        <f t="shared" si="205"/>
        <v>0</v>
      </c>
      <c r="AC108" s="394">
        <f t="shared" si="114"/>
        <v>0</v>
      </c>
      <c r="AD108" s="396">
        <f t="shared" si="206"/>
        <v>0</v>
      </c>
      <c r="AE108" s="396">
        <f t="shared" si="207"/>
        <v>0</v>
      </c>
      <c r="AF108" s="389">
        <f t="shared" si="208"/>
        <v>0</v>
      </c>
      <c r="AG108" s="367">
        <f t="shared" si="209"/>
        <v>0</v>
      </c>
      <c r="AH108" s="367">
        <f t="shared" si="210"/>
        <v>0</v>
      </c>
      <c r="AI108" s="367">
        <f t="shared" si="211"/>
        <v>87.99</v>
      </c>
      <c r="AJ108" s="367">
        <f t="shared" si="212"/>
        <v>6995205</v>
      </c>
      <c r="AK108" s="372">
        <f t="shared" si="213"/>
        <v>1</v>
      </c>
      <c r="AL108" s="394">
        <f t="shared" si="115"/>
        <v>0</v>
      </c>
      <c r="AM108" s="395">
        <f t="shared" si="116"/>
        <v>0</v>
      </c>
      <c r="AN108" s="395">
        <f t="shared" si="117"/>
        <v>0</v>
      </c>
      <c r="AO108" s="394">
        <f t="shared" si="118"/>
        <v>1</v>
      </c>
      <c r="AP108" s="395">
        <f t="shared" si="119"/>
        <v>87.99</v>
      </c>
      <c r="AQ108" s="395">
        <f t="shared" si="120"/>
        <v>6995205</v>
      </c>
      <c r="AR108" s="394">
        <f t="shared" si="121"/>
        <v>0</v>
      </c>
      <c r="AS108" s="366">
        <f t="shared" si="122"/>
        <v>0</v>
      </c>
      <c r="AT108" s="366">
        <f t="shared" si="123"/>
        <v>0</v>
      </c>
      <c r="AU108" s="394">
        <f t="shared" si="124"/>
        <v>0</v>
      </c>
      <c r="AV108" s="395">
        <f t="shared" si="125"/>
        <v>0</v>
      </c>
      <c r="AW108" s="395">
        <f t="shared" si="126"/>
        <v>0</v>
      </c>
      <c r="AX108" s="394">
        <f t="shared" si="127"/>
        <v>1</v>
      </c>
      <c r="AY108" s="366">
        <f t="shared" si="128"/>
        <v>87.99</v>
      </c>
      <c r="AZ108" s="366">
        <f t="shared" si="129"/>
        <v>6995205</v>
      </c>
      <c r="BA108" s="394">
        <f t="shared" si="130"/>
        <v>0</v>
      </c>
      <c r="BB108" s="366">
        <f t="shared" si="178"/>
        <v>0</v>
      </c>
      <c r="BC108" s="366">
        <f t="shared" si="179"/>
        <v>0</v>
      </c>
      <c r="BD108" s="394">
        <f t="shared" si="133"/>
        <v>0</v>
      </c>
      <c r="BE108" s="366">
        <f t="shared" si="180"/>
        <v>0</v>
      </c>
      <c r="BF108" s="366">
        <f t="shared" si="181"/>
        <v>0</v>
      </c>
      <c r="BG108" s="394">
        <f t="shared" si="136"/>
        <v>0</v>
      </c>
      <c r="BH108" s="366">
        <f t="shared" si="182"/>
        <v>0</v>
      </c>
      <c r="BI108" s="366">
        <f t="shared" si="183"/>
        <v>0</v>
      </c>
      <c r="BJ108" s="394">
        <f t="shared" si="139"/>
        <v>1</v>
      </c>
      <c r="BK108" s="366">
        <f t="shared" si="184"/>
        <v>87.99</v>
      </c>
      <c r="BL108" s="366">
        <f t="shared" si="185"/>
        <v>6995205</v>
      </c>
      <c r="BM108" s="394">
        <f t="shared" si="142"/>
        <v>0</v>
      </c>
      <c r="BN108" s="366">
        <f t="shared" si="186"/>
        <v>0</v>
      </c>
      <c r="BO108" s="366">
        <f t="shared" si="187"/>
        <v>0</v>
      </c>
      <c r="BP108" s="394">
        <f t="shared" si="145"/>
        <v>0</v>
      </c>
      <c r="BQ108" s="366">
        <f t="shared" si="188"/>
        <v>0</v>
      </c>
      <c r="BR108" s="366">
        <f t="shared" si="189"/>
        <v>0</v>
      </c>
      <c r="BS108" s="394">
        <f t="shared" si="148"/>
        <v>0</v>
      </c>
      <c r="BT108" s="366">
        <f t="shared" si="190"/>
        <v>0</v>
      </c>
      <c r="BU108" s="366">
        <f t="shared" si="191"/>
        <v>0</v>
      </c>
      <c r="BV108" s="394">
        <f t="shared" si="151"/>
        <v>0</v>
      </c>
      <c r="BW108" s="366">
        <f t="shared" si="192"/>
        <v>0</v>
      </c>
      <c r="BX108" s="366">
        <f t="shared" si="193"/>
        <v>0</v>
      </c>
      <c r="BY108" s="394">
        <f t="shared" si="154"/>
        <v>0</v>
      </c>
      <c r="BZ108" s="366">
        <f t="shared" si="194"/>
        <v>0</v>
      </c>
      <c r="CA108" s="366">
        <f t="shared" si="195"/>
        <v>0</v>
      </c>
      <c r="CB108" s="394">
        <f t="shared" si="157"/>
        <v>0</v>
      </c>
      <c r="CC108" s="366">
        <f t="shared" si="196"/>
        <v>0</v>
      </c>
      <c r="CD108" s="366">
        <f t="shared" si="197"/>
        <v>0</v>
      </c>
      <c r="CE108" s="394">
        <f t="shared" si="160"/>
        <v>0</v>
      </c>
      <c r="CF108" s="366">
        <f t="shared" si="161"/>
        <v>0</v>
      </c>
      <c r="CG108" s="366">
        <f t="shared" si="162"/>
        <v>0</v>
      </c>
      <c r="CH108" s="394">
        <f t="shared" si="163"/>
        <v>0</v>
      </c>
      <c r="CI108" s="366">
        <f t="shared" si="164"/>
        <v>0</v>
      </c>
      <c r="CJ108" s="366">
        <f t="shared" si="165"/>
        <v>0</v>
      </c>
      <c r="CK108" s="394">
        <f t="shared" si="166"/>
        <v>1</v>
      </c>
      <c r="CL108" s="366">
        <f t="shared" si="167"/>
        <v>87.99</v>
      </c>
      <c r="CM108" s="366">
        <f t="shared" si="168"/>
        <v>6995205</v>
      </c>
      <c r="CN108" s="394">
        <f t="shared" si="169"/>
        <v>0</v>
      </c>
      <c r="CO108" s="366">
        <f t="shared" si="170"/>
        <v>0</v>
      </c>
      <c r="CP108" s="366">
        <f t="shared" si="171"/>
        <v>0</v>
      </c>
      <c r="CQ108" s="394">
        <f t="shared" si="172"/>
        <v>0</v>
      </c>
      <c r="CR108" s="366">
        <f t="shared" si="173"/>
        <v>0</v>
      </c>
      <c r="CS108" s="366">
        <f t="shared" si="174"/>
        <v>0</v>
      </c>
      <c r="CT108" s="394">
        <f t="shared" si="175"/>
        <v>0</v>
      </c>
      <c r="CU108" s="366">
        <f t="shared" si="176"/>
        <v>0</v>
      </c>
      <c r="CV108" s="366">
        <f t="shared" si="177"/>
        <v>0</v>
      </c>
    </row>
    <row r="109" spans="1:100" x14ac:dyDescent="0.3">
      <c r="A109" s="42">
        <v>2</v>
      </c>
      <c r="B109" s="43" t="s">
        <v>13</v>
      </c>
      <c r="C109" s="8" t="s">
        <v>146</v>
      </c>
      <c r="D109" s="8" t="s">
        <v>147</v>
      </c>
      <c r="E109" s="8" t="s">
        <v>102</v>
      </c>
      <c r="F109" s="23" t="s">
        <v>408</v>
      </c>
      <c r="G109" s="8" t="s">
        <v>94</v>
      </c>
      <c r="H109" s="7" t="s">
        <v>346</v>
      </c>
      <c r="I109" s="10">
        <v>2020</v>
      </c>
      <c r="J109" s="48" t="s">
        <v>84</v>
      </c>
      <c r="K109" s="11" t="s">
        <v>29</v>
      </c>
      <c r="L109" s="2" t="s">
        <v>375</v>
      </c>
      <c r="M109" s="11" t="s">
        <v>17</v>
      </c>
      <c r="N109" s="7">
        <v>186.25</v>
      </c>
      <c r="O109" s="32">
        <f>P109/N109</f>
        <v>91200</v>
      </c>
      <c r="P109" s="350">
        <v>16986000</v>
      </c>
      <c r="Q109" s="394">
        <f t="shared" si="110"/>
        <v>0</v>
      </c>
      <c r="R109" s="395">
        <f t="shared" si="198"/>
        <v>0</v>
      </c>
      <c r="S109" s="395">
        <f t="shared" si="199"/>
        <v>0</v>
      </c>
      <c r="T109" s="394">
        <f t="shared" si="111"/>
        <v>1</v>
      </c>
      <c r="U109" s="395">
        <f t="shared" si="200"/>
        <v>186.25</v>
      </c>
      <c r="V109" s="395">
        <f t="shared" si="201"/>
        <v>16986000</v>
      </c>
      <c r="W109" s="394">
        <f t="shared" si="112"/>
        <v>0</v>
      </c>
      <c r="X109" s="396">
        <f t="shared" si="202"/>
        <v>0</v>
      </c>
      <c r="Y109" s="396">
        <f t="shared" si="203"/>
        <v>0</v>
      </c>
      <c r="Z109" s="394">
        <f t="shared" si="113"/>
        <v>0</v>
      </c>
      <c r="AA109" s="396">
        <f t="shared" si="204"/>
        <v>0</v>
      </c>
      <c r="AB109" s="396">
        <f t="shared" si="205"/>
        <v>0</v>
      </c>
      <c r="AC109" s="394">
        <f t="shared" si="114"/>
        <v>0</v>
      </c>
      <c r="AD109" s="396">
        <f t="shared" si="206"/>
        <v>0</v>
      </c>
      <c r="AE109" s="396">
        <f t="shared" si="207"/>
        <v>0</v>
      </c>
      <c r="AF109" s="389">
        <f t="shared" si="208"/>
        <v>0</v>
      </c>
      <c r="AG109" s="367">
        <f t="shared" si="209"/>
        <v>0</v>
      </c>
      <c r="AH109" s="367">
        <f t="shared" si="210"/>
        <v>0</v>
      </c>
      <c r="AI109" s="367">
        <f t="shared" si="211"/>
        <v>186.25</v>
      </c>
      <c r="AJ109" s="367">
        <f t="shared" si="212"/>
        <v>16986000</v>
      </c>
      <c r="AK109" s="372">
        <f t="shared" si="213"/>
        <v>1</v>
      </c>
      <c r="AL109" s="394">
        <f t="shared" si="115"/>
        <v>0</v>
      </c>
      <c r="AM109" s="395">
        <f t="shared" si="116"/>
        <v>0</v>
      </c>
      <c r="AN109" s="395">
        <f t="shared" si="117"/>
        <v>0</v>
      </c>
      <c r="AO109" s="394">
        <f t="shared" si="118"/>
        <v>1</v>
      </c>
      <c r="AP109" s="395">
        <f t="shared" si="119"/>
        <v>186.25</v>
      </c>
      <c r="AQ109" s="395">
        <f t="shared" si="120"/>
        <v>16986000</v>
      </c>
      <c r="AR109" s="394">
        <f t="shared" si="121"/>
        <v>0</v>
      </c>
      <c r="AS109" s="366">
        <f t="shared" si="122"/>
        <v>0</v>
      </c>
      <c r="AT109" s="366">
        <f t="shared" si="123"/>
        <v>0</v>
      </c>
      <c r="AU109" s="394">
        <f t="shared" si="124"/>
        <v>1</v>
      </c>
      <c r="AV109" s="395">
        <f t="shared" si="125"/>
        <v>186.25</v>
      </c>
      <c r="AW109" s="395">
        <f t="shared" si="126"/>
        <v>16986000</v>
      </c>
      <c r="AX109" s="394">
        <f t="shared" si="127"/>
        <v>0</v>
      </c>
      <c r="AY109" s="366">
        <f t="shared" si="128"/>
        <v>0</v>
      </c>
      <c r="AZ109" s="366">
        <f t="shared" si="129"/>
        <v>0</v>
      </c>
      <c r="BA109" s="394">
        <f t="shared" si="130"/>
        <v>0</v>
      </c>
      <c r="BB109" s="366">
        <f t="shared" si="178"/>
        <v>0</v>
      </c>
      <c r="BC109" s="366">
        <f t="shared" si="179"/>
        <v>0</v>
      </c>
      <c r="BD109" s="394">
        <f t="shared" si="133"/>
        <v>0</v>
      </c>
      <c r="BE109" s="366">
        <f t="shared" si="180"/>
        <v>0</v>
      </c>
      <c r="BF109" s="366">
        <f t="shared" si="181"/>
        <v>0</v>
      </c>
      <c r="BG109" s="394">
        <f t="shared" si="136"/>
        <v>0</v>
      </c>
      <c r="BH109" s="366">
        <f t="shared" si="182"/>
        <v>0</v>
      </c>
      <c r="BI109" s="366">
        <f t="shared" si="183"/>
        <v>0</v>
      </c>
      <c r="BJ109" s="394">
        <f t="shared" si="139"/>
        <v>1</v>
      </c>
      <c r="BK109" s="366">
        <f t="shared" si="184"/>
        <v>186.25</v>
      </c>
      <c r="BL109" s="366">
        <f t="shared" si="185"/>
        <v>16986000</v>
      </c>
      <c r="BM109" s="394">
        <f t="shared" si="142"/>
        <v>0</v>
      </c>
      <c r="BN109" s="366">
        <f t="shared" si="186"/>
        <v>0</v>
      </c>
      <c r="BO109" s="366">
        <f t="shared" si="187"/>
        <v>0</v>
      </c>
      <c r="BP109" s="394">
        <f t="shared" si="145"/>
        <v>0</v>
      </c>
      <c r="BQ109" s="366">
        <f t="shared" si="188"/>
        <v>0</v>
      </c>
      <c r="BR109" s="366">
        <f t="shared" si="189"/>
        <v>0</v>
      </c>
      <c r="BS109" s="394">
        <f t="shared" si="148"/>
        <v>0</v>
      </c>
      <c r="BT109" s="366">
        <f t="shared" si="190"/>
        <v>0</v>
      </c>
      <c r="BU109" s="366">
        <f t="shared" si="191"/>
        <v>0</v>
      </c>
      <c r="BV109" s="394">
        <f t="shared" si="151"/>
        <v>0</v>
      </c>
      <c r="BW109" s="366">
        <f t="shared" si="192"/>
        <v>0</v>
      </c>
      <c r="BX109" s="366">
        <f t="shared" si="193"/>
        <v>0</v>
      </c>
      <c r="BY109" s="394">
        <f t="shared" si="154"/>
        <v>0</v>
      </c>
      <c r="BZ109" s="366">
        <f t="shared" si="194"/>
        <v>0</v>
      </c>
      <c r="CA109" s="366">
        <f t="shared" si="195"/>
        <v>0</v>
      </c>
      <c r="CB109" s="394">
        <f t="shared" si="157"/>
        <v>0</v>
      </c>
      <c r="CC109" s="366">
        <f t="shared" si="196"/>
        <v>0</v>
      </c>
      <c r="CD109" s="366">
        <f t="shared" si="197"/>
        <v>0</v>
      </c>
      <c r="CE109" s="394">
        <f t="shared" si="160"/>
        <v>0</v>
      </c>
      <c r="CF109" s="366">
        <f t="shared" si="161"/>
        <v>0</v>
      </c>
      <c r="CG109" s="366">
        <f t="shared" si="162"/>
        <v>0</v>
      </c>
      <c r="CH109" s="394">
        <f t="shared" si="163"/>
        <v>0</v>
      </c>
      <c r="CI109" s="366">
        <f t="shared" si="164"/>
        <v>0</v>
      </c>
      <c r="CJ109" s="366">
        <f t="shared" si="165"/>
        <v>0</v>
      </c>
      <c r="CK109" s="394">
        <f t="shared" si="166"/>
        <v>1</v>
      </c>
      <c r="CL109" s="366">
        <f t="shared" si="167"/>
        <v>186.25</v>
      </c>
      <c r="CM109" s="366">
        <f t="shared" si="168"/>
        <v>16986000</v>
      </c>
      <c r="CN109" s="394">
        <f t="shared" si="169"/>
        <v>0</v>
      </c>
      <c r="CO109" s="366">
        <f t="shared" si="170"/>
        <v>0</v>
      </c>
      <c r="CP109" s="366">
        <f t="shared" si="171"/>
        <v>0</v>
      </c>
      <c r="CQ109" s="394">
        <f t="shared" si="172"/>
        <v>0</v>
      </c>
      <c r="CR109" s="366">
        <f t="shared" si="173"/>
        <v>0</v>
      </c>
      <c r="CS109" s="366">
        <f t="shared" si="174"/>
        <v>0</v>
      </c>
      <c r="CT109" s="394">
        <f t="shared" si="175"/>
        <v>0</v>
      </c>
      <c r="CU109" s="366">
        <f t="shared" si="176"/>
        <v>0</v>
      </c>
      <c r="CV109" s="366">
        <f t="shared" si="177"/>
        <v>0</v>
      </c>
    </row>
    <row r="110" spans="1:100" x14ac:dyDescent="0.3">
      <c r="A110" s="42">
        <v>3</v>
      </c>
      <c r="B110" s="43" t="s">
        <v>13</v>
      </c>
      <c r="C110" s="8" t="s">
        <v>146</v>
      </c>
      <c r="D110" s="8" t="s">
        <v>147</v>
      </c>
      <c r="E110" s="8" t="s">
        <v>102</v>
      </c>
      <c r="F110" s="23" t="s">
        <v>408</v>
      </c>
      <c r="G110" s="8" t="s">
        <v>94</v>
      </c>
      <c r="H110" s="7" t="s">
        <v>346</v>
      </c>
      <c r="I110" s="10">
        <v>2020</v>
      </c>
      <c r="J110" s="48" t="s">
        <v>84</v>
      </c>
      <c r="K110" s="11" t="s">
        <v>37</v>
      </c>
      <c r="L110" s="2" t="s">
        <v>375</v>
      </c>
      <c r="M110" s="11" t="s">
        <v>17</v>
      </c>
      <c r="N110" s="7">
        <v>120.52</v>
      </c>
      <c r="O110" s="32">
        <f>P110/N110</f>
        <v>82800</v>
      </c>
      <c r="P110" s="350">
        <v>9979056</v>
      </c>
      <c r="Q110" s="394">
        <f t="shared" si="110"/>
        <v>0</v>
      </c>
      <c r="R110" s="395">
        <f t="shared" si="198"/>
        <v>0</v>
      </c>
      <c r="S110" s="395">
        <f t="shared" si="199"/>
        <v>0</v>
      </c>
      <c r="T110" s="394">
        <f t="shared" si="111"/>
        <v>1</v>
      </c>
      <c r="U110" s="395">
        <f t="shared" si="200"/>
        <v>120.52</v>
      </c>
      <c r="V110" s="395">
        <f t="shared" si="201"/>
        <v>9979056</v>
      </c>
      <c r="W110" s="394">
        <f t="shared" si="112"/>
        <v>0</v>
      </c>
      <c r="X110" s="396">
        <f t="shared" si="202"/>
        <v>0</v>
      </c>
      <c r="Y110" s="396">
        <f t="shared" si="203"/>
        <v>0</v>
      </c>
      <c r="Z110" s="394">
        <f t="shared" si="113"/>
        <v>0</v>
      </c>
      <c r="AA110" s="396">
        <f t="shared" si="204"/>
        <v>0</v>
      </c>
      <c r="AB110" s="396">
        <f t="shared" si="205"/>
        <v>0</v>
      </c>
      <c r="AC110" s="394">
        <f t="shared" si="114"/>
        <v>0</v>
      </c>
      <c r="AD110" s="396">
        <f t="shared" si="206"/>
        <v>0</v>
      </c>
      <c r="AE110" s="396">
        <f t="shared" si="207"/>
        <v>0</v>
      </c>
      <c r="AF110" s="389">
        <f t="shared" si="208"/>
        <v>0</v>
      </c>
      <c r="AG110" s="367">
        <f t="shared" si="209"/>
        <v>0</v>
      </c>
      <c r="AH110" s="367">
        <f t="shared" si="210"/>
        <v>0</v>
      </c>
      <c r="AI110" s="367">
        <f t="shared" si="211"/>
        <v>120.52</v>
      </c>
      <c r="AJ110" s="367">
        <f t="shared" si="212"/>
        <v>9979056</v>
      </c>
      <c r="AK110" s="372">
        <f t="shared" si="213"/>
        <v>1</v>
      </c>
      <c r="AL110" s="394">
        <f t="shared" si="115"/>
        <v>0</v>
      </c>
      <c r="AM110" s="395">
        <f t="shared" si="116"/>
        <v>0</v>
      </c>
      <c r="AN110" s="395">
        <f t="shared" si="117"/>
        <v>0</v>
      </c>
      <c r="AO110" s="394">
        <f t="shared" si="118"/>
        <v>1</v>
      </c>
      <c r="AP110" s="395">
        <f t="shared" si="119"/>
        <v>120.52</v>
      </c>
      <c r="AQ110" s="395">
        <f t="shared" si="120"/>
        <v>9979056</v>
      </c>
      <c r="AR110" s="394">
        <f t="shared" si="121"/>
        <v>0</v>
      </c>
      <c r="AS110" s="366">
        <f t="shared" si="122"/>
        <v>0</v>
      </c>
      <c r="AT110" s="366">
        <f t="shared" si="123"/>
        <v>0</v>
      </c>
      <c r="AU110" s="394">
        <f t="shared" si="124"/>
        <v>1</v>
      </c>
      <c r="AV110" s="395">
        <f t="shared" si="125"/>
        <v>120.52</v>
      </c>
      <c r="AW110" s="395">
        <f t="shared" si="126"/>
        <v>9979056</v>
      </c>
      <c r="AX110" s="394">
        <f t="shared" si="127"/>
        <v>0</v>
      </c>
      <c r="AY110" s="366">
        <f t="shared" si="128"/>
        <v>0</v>
      </c>
      <c r="AZ110" s="366">
        <f t="shared" si="129"/>
        <v>0</v>
      </c>
      <c r="BA110" s="394">
        <f t="shared" si="130"/>
        <v>0</v>
      </c>
      <c r="BB110" s="366">
        <f t="shared" si="178"/>
        <v>0</v>
      </c>
      <c r="BC110" s="366">
        <f t="shared" si="179"/>
        <v>0</v>
      </c>
      <c r="BD110" s="394">
        <f t="shared" si="133"/>
        <v>0</v>
      </c>
      <c r="BE110" s="366">
        <f t="shared" si="180"/>
        <v>0</v>
      </c>
      <c r="BF110" s="366">
        <f t="shared" si="181"/>
        <v>0</v>
      </c>
      <c r="BG110" s="394">
        <f t="shared" si="136"/>
        <v>0</v>
      </c>
      <c r="BH110" s="366">
        <f t="shared" si="182"/>
        <v>0</v>
      </c>
      <c r="BI110" s="366">
        <f t="shared" si="183"/>
        <v>0</v>
      </c>
      <c r="BJ110" s="394">
        <f t="shared" si="139"/>
        <v>1</v>
      </c>
      <c r="BK110" s="366">
        <f t="shared" si="184"/>
        <v>120.52</v>
      </c>
      <c r="BL110" s="366">
        <f t="shared" si="185"/>
        <v>9979056</v>
      </c>
      <c r="BM110" s="394">
        <f t="shared" si="142"/>
        <v>0</v>
      </c>
      <c r="BN110" s="366">
        <f t="shared" si="186"/>
        <v>0</v>
      </c>
      <c r="BO110" s="366">
        <f t="shared" si="187"/>
        <v>0</v>
      </c>
      <c r="BP110" s="394">
        <f t="shared" si="145"/>
        <v>0</v>
      </c>
      <c r="BQ110" s="366">
        <f t="shared" si="188"/>
        <v>0</v>
      </c>
      <c r="BR110" s="366">
        <f t="shared" si="189"/>
        <v>0</v>
      </c>
      <c r="BS110" s="394">
        <f t="shared" si="148"/>
        <v>0</v>
      </c>
      <c r="BT110" s="366">
        <f t="shared" si="190"/>
        <v>0</v>
      </c>
      <c r="BU110" s="366">
        <f t="shared" si="191"/>
        <v>0</v>
      </c>
      <c r="BV110" s="394">
        <f t="shared" si="151"/>
        <v>0</v>
      </c>
      <c r="BW110" s="366">
        <f t="shared" si="192"/>
        <v>0</v>
      </c>
      <c r="BX110" s="366">
        <f t="shared" si="193"/>
        <v>0</v>
      </c>
      <c r="BY110" s="394">
        <f t="shared" si="154"/>
        <v>0</v>
      </c>
      <c r="BZ110" s="366">
        <f t="shared" si="194"/>
        <v>0</v>
      </c>
      <c r="CA110" s="366">
        <f t="shared" si="195"/>
        <v>0</v>
      </c>
      <c r="CB110" s="394">
        <f t="shared" si="157"/>
        <v>0</v>
      </c>
      <c r="CC110" s="366">
        <f t="shared" si="196"/>
        <v>0</v>
      </c>
      <c r="CD110" s="366">
        <f t="shared" si="197"/>
        <v>0</v>
      </c>
      <c r="CE110" s="394">
        <f t="shared" si="160"/>
        <v>0</v>
      </c>
      <c r="CF110" s="366">
        <f t="shared" si="161"/>
        <v>0</v>
      </c>
      <c r="CG110" s="366">
        <f t="shared" si="162"/>
        <v>0</v>
      </c>
      <c r="CH110" s="394">
        <f t="shared" si="163"/>
        <v>0</v>
      </c>
      <c r="CI110" s="366">
        <f t="shared" si="164"/>
        <v>0</v>
      </c>
      <c r="CJ110" s="366">
        <f t="shared" si="165"/>
        <v>0</v>
      </c>
      <c r="CK110" s="394">
        <f t="shared" si="166"/>
        <v>1</v>
      </c>
      <c r="CL110" s="366">
        <f t="shared" si="167"/>
        <v>120.52</v>
      </c>
      <c r="CM110" s="366">
        <f t="shared" si="168"/>
        <v>9979056</v>
      </c>
      <c r="CN110" s="394">
        <f t="shared" si="169"/>
        <v>0</v>
      </c>
      <c r="CO110" s="366">
        <f t="shared" si="170"/>
        <v>0</v>
      </c>
      <c r="CP110" s="366">
        <f t="shared" si="171"/>
        <v>0</v>
      </c>
      <c r="CQ110" s="394">
        <f t="shared" si="172"/>
        <v>0</v>
      </c>
      <c r="CR110" s="366">
        <f t="shared" si="173"/>
        <v>0</v>
      </c>
      <c r="CS110" s="366">
        <f t="shared" si="174"/>
        <v>0</v>
      </c>
      <c r="CT110" s="394">
        <f t="shared" si="175"/>
        <v>0</v>
      </c>
      <c r="CU110" s="366">
        <f t="shared" si="176"/>
        <v>0</v>
      </c>
      <c r="CV110" s="366">
        <f t="shared" si="177"/>
        <v>0</v>
      </c>
    </row>
    <row r="111" spans="1:100" x14ac:dyDescent="0.3">
      <c r="A111" s="42">
        <v>4</v>
      </c>
      <c r="B111" s="43" t="s">
        <v>13</v>
      </c>
      <c r="C111" s="8" t="s">
        <v>146</v>
      </c>
      <c r="D111" s="8" t="s">
        <v>147</v>
      </c>
      <c r="E111" s="8" t="s">
        <v>102</v>
      </c>
      <c r="F111" s="23" t="s">
        <v>408</v>
      </c>
      <c r="G111" s="8" t="s">
        <v>94</v>
      </c>
      <c r="H111" s="7" t="s">
        <v>346</v>
      </c>
      <c r="I111" s="10">
        <v>2020</v>
      </c>
      <c r="J111" s="48" t="s">
        <v>84</v>
      </c>
      <c r="K111" s="11" t="s">
        <v>30</v>
      </c>
      <c r="L111" s="2" t="s">
        <v>375</v>
      </c>
      <c r="M111" s="11" t="s">
        <v>17</v>
      </c>
      <c r="N111" s="7">
        <v>80.709999999999994</v>
      </c>
      <c r="O111" s="32">
        <f>P111/N111</f>
        <v>86700</v>
      </c>
      <c r="P111" s="350">
        <v>6997557</v>
      </c>
      <c r="Q111" s="394">
        <f t="shared" si="110"/>
        <v>0</v>
      </c>
      <c r="R111" s="395">
        <f t="shared" si="198"/>
        <v>0</v>
      </c>
      <c r="S111" s="395">
        <f t="shared" si="199"/>
        <v>0</v>
      </c>
      <c r="T111" s="394">
        <f t="shared" si="111"/>
        <v>1</v>
      </c>
      <c r="U111" s="395">
        <f t="shared" si="200"/>
        <v>80.709999999999994</v>
      </c>
      <c r="V111" s="395">
        <f t="shared" si="201"/>
        <v>6997557</v>
      </c>
      <c r="W111" s="394">
        <f t="shared" si="112"/>
        <v>0</v>
      </c>
      <c r="X111" s="396">
        <f t="shared" si="202"/>
        <v>0</v>
      </c>
      <c r="Y111" s="396">
        <f t="shared" si="203"/>
        <v>0</v>
      </c>
      <c r="Z111" s="394">
        <f t="shared" si="113"/>
        <v>0</v>
      </c>
      <c r="AA111" s="396">
        <f t="shared" si="204"/>
        <v>0</v>
      </c>
      <c r="AB111" s="396">
        <f t="shared" si="205"/>
        <v>0</v>
      </c>
      <c r="AC111" s="394">
        <f t="shared" si="114"/>
        <v>0</v>
      </c>
      <c r="AD111" s="396">
        <f t="shared" si="206"/>
        <v>0</v>
      </c>
      <c r="AE111" s="396">
        <f t="shared" si="207"/>
        <v>0</v>
      </c>
      <c r="AF111" s="389">
        <f t="shared" si="208"/>
        <v>0</v>
      </c>
      <c r="AG111" s="367">
        <f t="shared" si="209"/>
        <v>0</v>
      </c>
      <c r="AH111" s="367">
        <f t="shared" si="210"/>
        <v>0</v>
      </c>
      <c r="AI111" s="367">
        <f t="shared" si="211"/>
        <v>80.709999999999994</v>
      </c>
      <c r="AJ111" s="367">
        <f t="shared" si="212"/>
        <v>6997557</v>
      </c>
      <c r="AK111" s="372">
        <f t="shared" si="213"/>
        <v>1</v>
      </c>
      <c r="AL111" s="394">
        <f t="shared" si="115"/>
        <v>0</v>
      </c>
      <c r="AM111" s="395">
        <f t="shared" si="116"/>
        <v>0</v>
      </c>
      <c r="AN111" s="395">
        <f t="shared" si="117"/>
        <v>0</v>
      </c>
      <c r="AO111" s="394">
        <f t="shared" si="118"/>
        <v>1</v>
      </c>
      <c r="AP111" s="395">
        <f t="shared" si="119"/>
        <v>80.709999999999994</v>
      </c>
      <c r="AQ111" s="395">
        <f t="shared" si="120"/>
        <v>6997557</v>
      </c>
      <c r="AR111" s="394">
        <f t="shared" si="121"/>
        <v>0</v>
      </c>
      <c r="AS111" s="366">
        <f t="shared" si="122"/>
        <v>0</v>
      </c>
      <c r="AT111" s="366">
        <f t="shared" si="123"/>
        <v>0</v>
      </c>
      <c r="AU111" s="394">
        <f t="shared" si="124"/>
        <v>1</v>
      </c>
      <c r="AV111" s="395">
        <f t="shared" si="125"/>
        <v>80.709999999999994</v>
      </c>
      <c r="AW111" s="395">
        <f t="shared" si="126"/>
        <v>6997557</v>
      </c>
      <c r="AX111" s="394">
        <f t="shared" si="127"/>
        <v>0</v>
      </c>
      <c r="AY111" s="366">
        <f t="shared" si="128"/>
        <v>0</v>
      </c>
      <c r="AZ111" s="366">
        <f t="shared" si="129"/>
        <v>0</v>
      </c>
      <c r="BA111" s="394">
        <f t="shared" si="130"/>
        <v>0</v>
      </c>
      <c r="BB111" s="366">
        <f t="shared" si="178"/>
        <v>0</v>
      </c>
      <c r="BC111" s="366">
        <f t="shared" si="179"/>
        <v>0</v>
      </c>
      <c r="BD111" s="394">
        <f t="shared" si="133"/>
        <v>0</v>
      </c>
      <c r="BE111" s="366">
        <f t="shared" si="180"/>
        <v>0</v>
      </c>
      <c r="BF111" s="366">
        <f t="shared" si="181"/>
        <v>0</v>
      </c>
      <c r="BG111" s="394">
        <f t="shared" si="136"/>
        <v>0</v>
      </c>
      <c r="BH111" s="366">
        <f t="shared" si="182"/>
        <v>0</v>
      </c>
      <c r="BI111" s="366">
        <f t="shared" si="183"/>
        <v>0</v>
      </c>
      <c r="BJ111" s="394">
        <f t="shared" si="139"/>
        <v>1</v>
      </c>
      <c r="BK111" s="366">
        <f t="shared" si="184"/>
        <v>80.709999999999994</v>
      </c>
      <c r="BL111" s="366">
        <f t="shared" si="185"/>
        <v>6997557</v>
      </c>
      <c r="BM111" s="394">
        <f t="shared" si="142"/>
        <v>0</v>
      </c>
      <c r="BN111" s="366">
        <f t="shared" si="186"/>
        <v>0</v>
      </c>
      <c r="BO111" s="366">
        <f t="shared" si="187"/>
        <v>0</v>
      </c>
      <c r="BP111" s="394">
        <f t="shared" si="145"/>
        <v>0</v>
      </c>
      <c r="BQ111" s="366">
        <f t="shared" si="188"/>
        <v>0</v>
      </c>
      <c r="BR111" s="366">
        <f t="shared" si="189"/>
        <v>0</v>
      </c>
      <c r="BS111" s="394">
        <f t="shared" si="148"/>
        <v>0</v>
      </c>
      <c r="BT111" s="366">
        <f t="shared" si="190"/>
        <v>0</v>
      </c>
      <c r="BU111" s="366">
        <f t="shared" si="191"/>
        <v>0</v>
      </c>
      <c r="BV111" s="394">
        <f t="shared" si="151"/>
        <v>0</v>
      </c>
      <c r="BW111" s="366">
        <f t="shared" si="192"/>
        <v>0</v>
      </c>
      <c r="BX111" s="366">
        <f t="shared" si="193"/>
        <v>0</v>
      </c>
      <c r="BY111" s="394">
        <f t="shared" si="154"/>
        <v>0</v>
      </c>
      <c r="BZ111" s="366">
        <f t="shared" si="194"/>
        <v>0</v>
      </c>
      <c r="CA111" s="366">
        <f t="shared" si="195"/>
        <v>0</v>
      </c>
      <c r="CB111" s="394">
        <f t="shared" si="157"/>
        <v>0</v>
      </c>
      <c r="CC111" s="366">
        <f t="shared" si="196"/>
        <v>0</v>
      </c>
      <c r="CD111" s="366">
        <f t="shared" si="197"/>
        <v>0</v>
      </c>
      <c r="CE111" s="394">
        <f t="shared" si="160"/>
        <v>0</v>
      </c>
      <c r="CF111" s="366">
        <f t="shared" si="161"/>
        <v>0</v>
      </c>
      <c r="CG111" s="366">
        <f t="shared" si="162"/>
        <v>0</v>
      </c>
      <c r="CH111" s="394">
        <f t="shared" si="163"/>
        <v>0</v>
      </c>
      <c r="CI111" s="366">
        <f t="shared" si="164"/>
        <v>0</v>
      </c>
      <c r="CJ111" s="366">
        <f t="shared" si="165"/>
        <v>0</v>
      </c>
      <c r="CK111" s="394">
        <f t="shared" si="166"/>
        <v>1</v>
      </c>
      <c r="CL111" s="366">
        <f t="shared" si="167"/>
        <v>80.709999999999994</v>
      </c>
      <c r="CM111" s="366">
        <f t="shared" si="168"/>
        <v>6997557</v>
      </c>
      <c r="CN111" s="394">
        <f t="shared" si="169"/>
        <v>0</v>
      </c>
      <c r="CO111" s="366">
        <f t="shared" si="170"/>
        <v>0</v>
      </c>
      <c r="CP111" s="366">
        <f t="shared" si="171"/>
        <v>0</v>
      </c>
      <c r="CQ111" s="394">
        <f t="shared" si="172"/>
        <v>0</v>
      </c>
      <c r="CR111" s="366">
        <f t="shared" si="173"/>
        <v>0</v>
      </c>
      <c r="CS111" s="366">
        <f t="shared" si="174"/>
        <v>0</v>
      </c>
      <c r="CT111" s="394">
        <f t="shared" si="175"/>
        <v>0</v>
      </c>
      <c r="CU111" s="366">
        <f t="shared" si="176"/>
        <v>0</v>
      </c>
      <c r="CV111" s="366">
        <f t="shared" si="177"/>
        <v>0</v>
      </c>
    </row>
    <row r="112" spans="1:100" x14ac:dyDescent="0.3">
      <c r="A112" s="42">
        <v>5</v>
      </c>
      <c r="B112" s="43" t="s">
        <v>13</v>
      </c>
      <c r="C112" s="8" t="s">
        <v>146</v>
      </c>
      <c r="D112" s="8" t="s">
        <v>147</v>
      </c>
      <c r="E112" s="8" t="s">
        <v>102</v>
      </c>
      <c r="F112" s="23" t="s">
        <v>408</v>
      </c>
      <c r="G112" s="8" t="s">
        <v>94</v>
      </c>
      <c r="H112" s="7" t="s">
        <v>346</v>
      </c>
      <c r="I112" s="10">
        <v>2020</v>
      </c>
      <c r="J112" s="48" t="s">
        <v>84</v>
      </c>
      <c r="K112" s="11" t="s">
        <v>40</v>
      </c>
      <c r="L112" s="2" t="s">
        <v>375</v>
      </c>
      <c r="M112" s="11" t="s">
        <v>17</v>
      </c>
      <c r="N112" s="7">
        <v>81.33</v>
      </c>
      <c r="O112" s="32">
        <f>P112/N112</f>
        <v>86000</v>
      </c>
      <c r="P112" s="350">
        <v>6994380</v>
      </c>
      <c r="Q112" s="394">
        <f t="shared" si="110"/>
        <v>0</v>
      </c>
      <c r="R112" s="395">
        <f t="shared" si="198"/>
        <v>0</v>
      </c>
      <c r="S112" s="395">
        <f t="shared" si="199"/>
        <v>0</v>
      </c>
      <c r="T112" s="394">
        <f t="shared" si="111"/>
        <v>1</v>
      </c>
      <c r="U112" s="395">
        <f t="shared" si="200"/>
        <v>81.33</v>
      </c>
      <c r="V112" s="395">
        <f t="shared" si="201"/>
        <v>6994380</v>
      </c>
      <c r="W112" s="394">
        <f t="shared" si="112"/>
        <v>0</v>
      </c>
      <c r="X112" s="396">
        <f t="shared" si="202"/>
        <v>0</v>
      </c>
      <c r="Y112" s="396">
        <f t="shared" si="203"/>
        <v>0</v>
      </c>
      <c r="Z112" s="394">
        <f t="shared" si="113"/>
        <v>0</v>
      </c>
      <c r="AA112" s="396">
        <f t="shared" si="204"/>
        <v>0</v>
      </c>
      <c r="AB112" s="396">
        <f t="shared" si="205"/>
        <v>0</v>
      </c>
      <c r="AC112" s="394">
        <f t="shared" si="114"/>
        <v>0</v>
      </c>
      <c r="AD112" s="396">
        <f t="shared" si="206"/>
        <v>0</v>
      </c>
      <c r="AE112" s="396">
        <f t="shared" si="207"/>
        <v>0</v>
      </c>
      <c r="AF112" s="389">
        <f t="shared" si="208"/>
        <v>0</v>
      </c>
      <c r="AG112" s="367">
        <f t="shared" si="209"/>
        <v>0</v>
      </c>
      <c r="AH112" s="367">
        <f t="shared" si="210"/>
        <v>0</v>
      </c>
      <c r="AI112" s="367">
        <f t="shared" si="211"/>
        <v>81.33</v>
      </c>
      <c r="AJ112" s="367">
        <f t="shared" si="212"/>
        <v>6994380</v>
      </c>
      <c r="AK112" s="372">
        <f t="shared" si="213"/>
        <v>1</v>
      </c>
      <c r="AL112" s="394">
        <f t="shared" si="115"/>
        <v>0</v>
      </c>
      <c r="AM112" s="395">
        <f t="shared" si="116"/>
        <v>0</v>
      </c>
      <c r="AN112" s="395">
        <f t="shared" si="117"/>
        <v>0</v>
      </c>
      <c r="AO112" s="394">
        <f t="shared" si="118"/>
        <v>1</v>
      </c>
      <c r="AP112" s="395">
        <f t="shared" si="119"/>
        <v>81.33</v>
      </c>
      <c r="AQ112" s="395">
        <f t="shared" si="120"/>
        <v>6994380</v>
      </c>
      <c r="AR112" s="394">
        <f t="shared" si="121"/>
        <v>0</v>
      </c>
      <c r="AS112" s="366">
        <f t="shared" si="122"/>
        <v>0</v>
      </c>
      <c r="AT112" s="366">
        <f t="shared" si="123"/>
        <v>0</v>
      </c>
      <c r="AU112" s="394">
        <f t="shared" si="124"/>
        <v>1</v>
      </c>
      <c r="AV112" s="395">
        <f t="shared" si="125"/>
        <v>81.33</v>
      </c>
      <c r="AW112" s="395">
        <f t="shared" si="126"/>
        <v>6994380</v>
      </c>
      <c r="AX112" s="394">
        <f t="shared" si="127"/>
        <v>0</v>
      </c>
      <c r="AY112" s="366">
        <f t="shared" si="128"/>
        <v>0</v>
      </c>
      <c r="AZ112" s="366">
        <f t="shared" si="129"/>
        <v>0</v>
      </c>
      <c r="BA112" s="394">
        <f t="shared" si="130"/>
        <v>0</v>
      </c>
      <c r="BB112" s="366">
        <f t="shared" si="178"/>
        <v>0</v>
      </c>
      <c r="BC112" s="366">
        <f t="shared" si="179"/>
        <v>0</v>
      </c>
      <c r="BD112" s="394">
        <f t="shared" si="133"/>
        <v>0</v>
      </c>
      <c r="BE112" s="366">
        <f t="shared" si="180"/>
        <v>0</v>
      </c>
      <c r="BF112" s="366">
        <f t="shared" si="181"/>
        <v>0</v>
      </c>
      <c r="BG112" s="394">
        <f t="shared" si="136"/>
        <v>0</v>
      </c>
      <c r="BH112" s="366">
        <f t="shared" si="182"/>
        <v>0</v>
      </c>
      <c r="BI112" s="366">
        <f t="shared" si="183"/>
        <v>0</v>
      </c>
      <c r="BJ112" s="394">
        <f t="shared" si="139"/>
        <v>1</v>
      </c>
      <c r="BK112" s="366">
        <f t="shared" si="184"/>
        <v>81.33</v>
      </c>
      <c r="BL112" s="366">
        <f t="shared" si="185"/>
        <v>6994380</v>
      </c>
      <c r="BM112" s="394">
        <f t="shared" si="142"/>
        <v>0</v>
      </c>
      <c r="BN112" s="366">
        <f t="shared" si="186"/>
        <v>0</v>
      </c>
      <c r="BO112" s="366">
        <f t="shared" si="187"/>
        <v>0</v>
      </c>
      <c r="BP112" s="394">
        <f t="shared" si="145"/>
        <v>0</v>
      </c>
      <c r="BQ112" s="366">
        <f t="shared" si="188"/>
        <v>0</v>
      </c>
      <c r="BR112" s="366">
        <f t="shared" si="189"/>
        <v>0</v>
      </c>
      <c r="BS112" s="394">
        <f t="shared" si="148"/>
        <v>0</v>
      </c>
      <c r="BT112" s="366">
        <f t="shared" si="190"/>
        <v>0</v>
      </c>
      <c r="BU112" s="366">
        <f t="shared" si="191"/>
        <v>0</v>
      </c>
      <c r="BV112" s="394">
        <f t="shared" si="151"/>
        <v>0</v>
      </c>
      <c r="BW112" s="366">
        <f t="shared" si="192"/>
        <v>0</v>
      </c>
      <c r="BX112" s="366">
        <f t="shared" si="193"/>
        <v>0</v>
      </c>
      <c r="BY112" s="394">
        <f t="shared" si="154"/>
        <v>0</v>
      </c>
      <c r="BZ112" s="366">
        <f t="shared" si="194"/>
        <v>0</v>
      </c>
      <c r="CA112" s="366">
        <f t="shared" si="195"/>
        <v>0</v>
      </c>
      <c r="CB112" s="394">
        <f t="shared" si="157"/>
        <v>0</v>
      </c>
      <c r="CC112" s="366">
        <f t="shared" si="196"/>
        <v>0</v>
      </c>
      <c r="CD112" s="366">
        <f t="shared" si="197"/>
        <v>0</v>
      </c>
      <c r="CE112" s="394">
        <f t="shared" si="160"/>
        <v>0</v>
      </c>
      <c r="CF112" s="366">
        <f t="shared" si="161"/>
        <v>0</v>
      </c>
      <c r="CG112" s="366">
        <f t="shared" si="162"/>
        <v>0</v>
      </c>
      <c r="CH112" s="394">
        <f t="shared" si="163"/>
        <v>0</v>
      </c>
      <c r="CI112" s="366">
        <f t="shared" si="164"/>
        <v>0</v>
      </c>
      <c r="CJ112" s="366">
        <f t="shared" si="165"/>
        <v>0</v>
      </c>
      <c r="CK112" s="394">
        <f t="shared" si="166"/>
        <v>1</v>
      </c>
      <c r="CL112" s="366">
        <f t="shared" si="167"/>
        <v>81.33</v>
      </c>
      <c r="CM112" s="366">
        <f t="shared" si="168"/>
        <v>6994380</v>
      </c>
      <c r="CN112" s="394">
        <f t="shared" si="169"/>
        <v>0</v>
      </c>
      <c r="CO112" s="366">
        <f t="shared" si="170"/>
        <v>0</v>
      </c>
      <c r="CP112" s="366">
        <f t="shared" si="171"/>
        <v>0</v>
      </c>
      <c r="CQ112" s="394">
        <f t="shared" si="172"/>
        <v>0</v>
      </c>
      <c r="CR112" s="366">
        <f t="shared" si="173"/>
        <v>0</v>
      </c>
      <c r="CS112" s="366">
        <f t="shared" si="174"/>
        <v>0</v>
      </c>
      <c r="CT112" s="394">
        <f t="shared" si="175"/>
        <v>0</v>
      </c>
      <c r="CU112" s="366">
        <f t="shared" si="176"/>
        <v>0</v>
      </c>
      <c r="CV112" s="366">
        <f t="shared" si="177"/>
        <v>0</v>
      </c>
    </row>
    <row r="113" spans="1:100" x14ac:dyDescent="0.3">
      <c r="A113" s="42">
        <v>6</v>
      </c>
      <c r="B113" s="43" t="s">
        <v>13</v>
      </c>
      <c r="C113" s="2" t="s">
        <v>148</v>
      </c>
      <c r="D113" s="2" t="s">
        <v>147</v>
      </c>
      <c r="E113" s="8" t="s">
        <v>102</v>
      </c>
      <c r="F113" s="23" t="s">
        <v>408</v>
      </c>
      <c r="G113" s="8" t="s">
        <v>94</v>
      </c>
      <c r="H113" s="7" t="s">
        <v>345</v>
      </c>
      <c r="I113" s="10">
        <v>2020</v>
      </c>
      <c r="J113" s="6" t="s">
        <v>83</v>
      </c>
      <c r="K113" s="11" t="s">
        <v>26</v>
      </c>
      <c r="L113" s="2" t="s">
        <v>375</v>
      </c>
      <c r="M113" s="2" t="s">
        <v>17</v>
      </c>
      <c r="N113" s="10">
        <v>131.75</v>
      </c>
      <c r="O113" s="60">
        <f t="shared" ref="O113:O117" si="217">P113/N113</f>
        <v>91000</v>
      </c>
      <c r="P113" s="355">
        <v>11989250</v>
      </c>
      <c r="Q113" s="394">
        <f t="shared" si="110"/>
        <v>0</v>
      </c>
      <c r="R113" s="395">
        <f t="shared" si="198"/>
        <v>0</v>
      </c>
      <c r="S113" s="395">
        <f t="shared" si="199"/>
        <v>0</v>
      </c>
      <c r="T113" s="394">
        <f t="shared" si="111"/>
        <v>1</v>
      </c>
      <c r="U113" s="395">
        <f t="shared" si="200"/>
        <v>131.75</v>
      </c>
      <c r="V113" s="395">
        <f t="shared" si="201"/>
        <v>11989250</v>
      </c>
      <c r="W113" s="394">
        <f t="shared" si="112"/>
        <v>0</v>
      </c>
      <c r="X113" s="396">
        <f t="shared" si="202"/>
        <v>0</v>
      </c>
      <c r="Y113" s="396">
        <f t="shared" si="203"/>
        <v>0</v>
      </c>
      <c r="Z113" s="394">
        <f t="shared" si="113"/>
        <v>0</v>
      </c>
      <c r="AA113" s="396">
        <f t="shared" si="204"/>
        <v>0</v>
      </c>
      <c r="AB113" s="396">
        <f t="shared" si="205"/>
        <v>0</v>
      </c>
      <c r="AC113" s="394">
        <f t="shared" si="114"/>
        <v>0</v>
      </c>
      <c r="AD113" s="396">
        <f t="shared" si="206"/>
        <v>0</v>
      </c>
      <c r="AE113" s="396">
        <f t="shared" si="207"/>
        <v>0</v>
      </c>
      <c r="AF113" s="389">
        <f t="shared" si="208"/>
        <v>0</v>
      </c>
      <c r="AG113" s="367">
        <f t="shared" si="209"/>
        <v>0</v>
      </c>
      <c r="AH113" s="367">
        <f t="shared" si="210"/>
        <v>0</v>
      </c>
      <c r="AI113" s="367">
        <f t="shared" si="211"/>
        <v>131.75</v>
      </c>
      <c r="AJ113" s="367">
        <f t="shared" si="212"/>
        <v>11989250</v>
      </c>
      <c r="AK113" s="372">
        <f t="shared" si="213"/>
        <v>1</v>
      </c>
      <c r="AL113" s="394">
        <f t="shared" si="115"/>
        <v>0</v>
      </c>
      <c r="AM113" s="395">
        <f t="shared" si="116"/>
        <v>0</v>
      </c>
      <c r="AN113" s="395">
        <f t="shared" si="117"/>
        <v>0</v>
      </c>
      <c r="AO113" s="394">
        <f t="shared" si="118"/>
        <v>1</v>
      </c>
      <c r="AP113" s="395">
        <f t="shared" si="119"/>
        <v>131.75</v>
      </c>
      <c r="AQ113" s="395">
        <f t="shared" si="120"/>
        <v>11989250</v>
      </c>
      <c r="AR113" s="394">
        <f t="shared" si="121"/>
        <v>0</v>
      </c>
      <c r="AS113" s="366">
        <f t="shared" si="122"/>
        <v>0</v>
      </c>
      <c r="AT113" s="366">
        <f t="shared" si="123"/>
        <v>0</v>
      </c>
      <c r="AU113" s="394">
        <f t="shared" si="124"/>
        <v>1</v>
      </c>
      <c r="AV113" s="395">
        <f t="shared" si="125"/>
        <v>131.75</v>
      </c>
      <c r="AW113" s="395">
        <f t="shared" si="126"/>
        <v>11989250</v>
      </c>
      <c r="AX113" s="394">
        <f t="shared" si="127"/>
        <v>0</v>
      </c>
      <c r="AY113" s="366">
        <f t="shared" si="128"/>
        <v>0</v>
      </c>
      <c r="AZ113" s="366">
        <f t="shared" si="129"/>
        <v>0</v>
      </c>
      <c r="BA113" s="394">
        <f t="shared" si="130"/>
        <v>0</v>
      </c>
      <c r="BB113" s="366">
        <f t="shared" si="178"/>
        <v>0</v>
      </c>
      <c r="BC113" s="366">
        <f t="shared" si="179"/>
        <v>0</v>
      </c>
      <c r="BD113" s="394">
        <f t="shared" si="133"/>
        <v>0</v>
      </c>
      <c r="BE113" s="366">
        <f t="shared" si="180"/>
        <v>0</v>
      </c>
      <c r="BF113" s="366">
        <f t="shared" si="181"/>
        <v>0</v>
      </c>
      <c r="BG113" s="394">
        <f t="shared" si="136"/>
        <v>0</v>
      </c>
      <c r="BH113" s="366">
        <f t="shared" si="182"/>
        <v>0</v>
      </c>
      <c r="BI113" s="366">
        <f t="shared" si="183"/>
        <v>0</v>
      </c>
      <c r="BJ113" s="394">
        <f t="shared" si="139"/>
        <v>1</v>
      </c>
      <c r="BK113" s="366">
        <f t="shared" si="184"/>
        <v>131.75</v>
      </c>
      <c r="BL113" s="366">
        <f t="shared" si="185"/>
        <v>11989250</v>
      </c>
      <c r="BM113" s="394">
        <f t="shared" si="142"/>
        <v>0</v>
      </c>
      <c r="BN113" s="366">
        <f t="shared" si="186"/>
        <v>0</v>
      </c>
      <c r="BO113" s="366">
        <f t="shared" si="187"/>
        <v>0</v>
      </c>
      <c r="BP113" s="394">
        <f t="shared" si="145"/>
        <v>0</v>
      </c>
      <c r="BQ113" s="366">
        <f t="shared" si="188"/>
        <v>0</v>
      </c>
      <c r="BR113" s="366">
        <f t="shared" si="189"/>
        <v>0</v>
      </c>
      <c r="BS113" s="394">
        <f t="shared" si="148"/>
        <v>0</v>
      </c>
      <c r="BT113" s="366">
        <f t="shared" si="190"/>
        <v>0</v>
      </c>
      <c r="BU113" s="366">
        <f t="shared" si="191"/>
        <v>0</v>
      </c>
      <c r="BV113" s="394">
        <f t="shared" si="151"/>
        <v>0</v>
      </c>
      <c r="BW113" s="366">
        <f t="shared" si="192"/>
        <v>0</v>
      </c>
      <c r="BX113" s="366">
        <f t="shared" si="193"/>
        <v>0</v>
      </c>
      <c r="BY113" s="394">
        <f t="shared" si="154"/>
        <v>0</v>
      </c>
      <c r="BZ113" s="366">
        <f t="shared" si="194"/>
        <v>0</v>
      </c>
      <c r="CA113" s="366">
        <f t="shared" si="195"/>
        <v>0</v>
      </c>
      <c r="CB113" s="394">
        <f t="shared" si="157"/>
        <v>0</v>
      </c>
      <c r="CC113" s="366">
        <f t="shared" si="196"/>
        <v>0</v>
      </c>
      <c r="CD113" s="366">
        <f t="shared" si="197"/>
        <v>0</v>
      </c>
      <c r="CE113" s="394">
        <f t="shared" si="160"/>
        <v>0</v>
      </c>
      <c r="CF113" s="366">
        <f t="shared" si="161"/>
        <v>0</v>
      </c>
      <c r="CG113" s="366">
        <f t="shared" si="162"/>
        <v>0</v>
      </c>
      <c r="CH113" s="394">
        <f t="shared" si="163"/>
        <v>0</v>
      </c>
      <c r="CI113" s="366">
        <f t="shared" si="164"/>
        <v>0</v>
      </c>
      <c r="CJ113" s="366">
        <f t="shared" si="165"/>
        <v>0</v>
      </c>
      <c r="CK113" s="394">
        <f t="shared" si="166"/>
        <v>1</v>
      </c>
      <c r="CL113" s="366">
        <f t="shared" si="167"/>
        <v>131.75</v>
      </c>
      <c r="CM113" s="366">
        <f t="shared" si="168"/>
        <v>11989250</v>
      </c>
      <c r="CN113" s="394">
        <f t="shared" si="169"/>
        <v>0</v>
      </c>
      <c r="CO113" s="366">
        <f t="shared" si="170"/>
        <v>0</v>
      </c>
      <c r="CP113" s="366">
        <f t="shared" si="171"/>
        <v>0</v>
      </c>
      <c r="CQ113" s="394">
        <f t="shared" si="172"/>
        <v>0</v>
      </c>
      <c r="CR113" s="366">
        <f t="shared" si="173"/>
        <v>0</v>
      </c>
      <c r="CS113" s="366">
        <f t="shared" si="174"/>
        <v>0</v>
      </c>
      <c r="CT113" s="394">
        <f t="shared" si="175"/>
        <v>0</v>
      </c>
      <c r="CU113" s="366">
        <f t="shared" si="176"/>
        <v>0</v>
      </c>
      <c r="CV113" s="366">
        <f t="shared" si="177"/>
        <v>0</v>
      </c>
    </row>
    <row r="114" spans="1:100" x14ac:dyDescent="0.3">
      <c r="A114" s="42">
        <v>7</v>
      </c>
      <c r="B114" s="43" t="s">
        <v>13</v>
      </c>
      <c r="C114" s="2" t="s">
        <v>148</v>
      </c>
      <c r="D114" s="2" t="s">
        <v>147</v>
      </c>
      <c r="E114" s="8" t="s">
        <v>102</v>
      </c>
      <c r="F114" s="23" t="s">
        <v>408</v>
      </c>
      <c r="G114" s="8" t="s">
        <v>94</v>
      </c>
      <c r="H114" s="7" t="s">
        <v>345</v>
      </c>
      <c r="I114" s="10">
        <v>2020</v>
      </c>
      <c r="J114" s="6" t="s">
        <v>83</v>
      </c>
      <c r="K114" s="11" t="s">
        <v>33</v>
      </c>
      <c r="L114" s="2" t="s">
        <v>376</v>
      </c>
      <c r="M114" s="2" t="s">
        <v>17</v>
      </c>
      <c r="N114" s="10">
        <v>574.97</v>
      </c>
      <c r="O114" s="60">
        <f t="shared" si="217"/>
        <v>72350.00086961058</v>
      </c>
      <c r="P114" s="355">
        <v>41599080</v>
      </c>
      <c r="Q114" s="394">
        <f t="shared" si="110"/>
        <v>0</v>
      </c>
      <c r="R114" s="395">
        <f t="shared" si="198"/>
        <v>0</v>
      </c>
      <c r="S114" s="395">
        <f t="shared" si="199"/>
        <v>0</v>
      </c>
      <c r="T114" s="394">
        <f t="shared" si="111"/>
        <v>1</v>
      </c>
      <c r="U114" s="395">
        <f t="shared" si="200"/>
        <v>574.97</v>
      </c>
      <c r="V114" s="395">
        <f t="shared" si="201"/>
        <v>41599080</v>
      </c>
      <c r="W114" s="394">
        <f t="shared" si="112"/>
        <v>0</v>
      </c>
      <c r="X114" s="396">
        <f t="shared" si="202"/>
        <v>0</v>
      </c>
      <c r="Y114" s="396">
        <f t="shared" si="203"/>
        <v>0</v>
      </c>
      <c r="Z114" s="394">
        <f t="shared" si="113"/>
        <v>0</v>
      </c>
      <c r="AA114" s="396">
        <f t="shared" si="204"/>
        <v>0</v>
      </c>
      <c r="AB114" s="396">
        <f t="shared" si="205"/>
        <v>0</v>
      </c>
      <c r="AC114" s="394">
        <f t="shared" si="114"/>
        <v>0</v>
      </c>
      <c r="AD114" s="396">
        <f t="shared" si="206"/>
        <v>0</v>
      </c>
      <c r="AE114" s="396">
        <f t="shared" si="207"/>
        <v>0</v>
      </c>
      <c r="AF114" s="389">
        <f t="shared" si="208"/>
        <v>0</v>
      </c>
      <c r="AG114" s="367">
        <f t="shared" si="209"/>
        <v>0</v>
      </c>
      <c r="AH114" s="367">
        <f t="shared" si="210"/>
        <v>0</v>
      </c>
      <c r="AI114" s="367">
        <f t="shared" si="211"/>
        <v>574.97</v>
      </c>
      <c r="AJ114" s="367">
        <f t="shared" si="212"/>
        <v>41599080</v>
      </c>
      <c r="AK114" s="372">
        <f t="shared" si="213"/>
        <v>1</v>
      </c>
      <c r="AL114" s="394">
        <f t="shared" si="115"/>
        <v>0</v>
      </c>
      <c r="AM114" s="395">
        <f t="shared" si="116"/>
        <v>0</v>
      </c>
      <c r="AN114" s="395">
        <f t="shared" si="117"/>
        <v>0</v>
      </c>
      <c r="AO114" s="394">
        <f t="shared" si="118"/>
        <v>0</v>
      </c>
      <c r="AP114" s="395">
        <f t="shared" si="119"/>
        <v>0</v>
      </c>
      <c r="AQ114" s="395">
        <f t="shared" si="120"/>
        <v>0</v>
      </c>
      <c r="AR114" s="394">
        <f t="shared" si="121"/>
        <v>1</v>
      </c>
      <c r="AS114" s="366">
        <f t="shared" si="122"/>
        <v>574.97</v>
      </c>
      <c r="AT114" s="366">
        <f t="shared" si="123"/>
        <v>41599080</v>
      </c>
      <c r="AU114" s="394">
        <f t="shared" si="124"/>
        <v>1</v>
      </c>
      <c r="AV114" s="395">
        <f t="shared" si="125"/>
        <v>574.97</v>
      </c>
      <c r="AW114" s="395">
        <f t="shared" si="126"/>
        <v>41599080</v>
      </c>
      <c r="AX114" s="394">
        <f t="shared" si="127"/>
        <v>0</v>
      </c>
      <c r="AY114" s="366">
        <f t="shared" si="128"/>
        <v>0</v>
      </c>
      <c r="AZ114" s="366">
        <f t="shared" si="129"/>
        <v>0</v>
      </c>
      <c r="BA114" s="394">
        <f t="shared" si="130"/>
        <v>0</v>
      </c>
      <c r="BB114" s="366">
        <f t="shared" si="178"/>
        <v>0</v>
      </c>
      <c r="BC114" s="366">
        <f t="shared" si="179"/>
        <v>0</v>
      </c>
      <c r="BD114" s="394">
        <f t="shared" si="133"/>
        <v>0</v>
      </c>
      <c r="BE114" s="366">
        <f t="shared" si="180"/>
        <v>0</v>
      </c>
      <c r="BF114" s="366">
        <f t="shared" si="181"/>
        <v>0</v>
      </c>
      <c r="BG114" s="394">
        <f t="shared" si="136"/>
        <v>0</v>
      </c>
      <c r="BH114" s="366">
        <f t="shared" si="182"/>
        <v>0</v>
      </c>
      <c r="BI114" s="366">
        <f t="shared" si="183"/>
        <v>0</v>
      </c>
      <c r="BJ114" s="394">
        <f t="shared" si="139"/>
        <v>1</v>
      </c>
      <c r="BK114" s="366">
        <f t="shared" si="184"/>
        <v>574.97</v>
      </c>
      <c r="BL114" s="366">
        <f t="shared" si="185"/>
        <v>41599080</v>
      </c>
      <c r="BM114" s="394">
        <f t="shared" si="142"/>
        <v>0</v>
      </c>
      <c r="BN114" s="366">
        <f t="shared" si="186"/>
        <v>0</v>
      </c>
      <c r="BO114" s="366">
        <f t="shared" si="187"/>
        <v>0</v>
      </c>
      <c r="BP114" s="394">
        <f t="shared" si="145"/>
        <v>0</v>
      </c>
      <c r="BQ114" s="366">
        <f t="shared" si="188"/>
        <v>0</v>
      </c>
      <c r="BR114" s="366">
        <f t="shared" si="189"/>
        <v>0</v>
      </c>
      <c r="BS114" s="394">
        <f t="shared" si="148"/>
        <v>0</v>
      </c>
      <c r="BT114" s="366">
        <f t="shared" si="190"/>
        <v>0</v>
      </c>
      <c r="BU114" s="366">
        <f t="shared" si="191"/>
        <v>0</v>
      </c>
      <c r="BV114" s="394">
        <f t="shared" si="151"/>
        <v>0</v>
      </c>
      <c r="BW114" s="366">
        <f t="shared" si="192"/>
        <v>0</v>
      </c>
      <c r="BX114" s="366">
        <f t="shared" si="193"/>
        <v>0</v>
      </c>
      <c r="BY114" s="394">
        <f t="shared" si="154"/>
        <v>0</v>
      </c>
      <c r="BZ114" s="366">
        <f t="shared" si="194"/>
        <v>0</v>
      </c>
      <c r="CA114" s="366">
        <f t="shared" si="195"/>
        <v>0</v>
      </c>
      <c r="CB114" s="394">
        <f t="shared" si="157"/>
        <v>0</v>
      </c>
      <c r="CC114" s="366">
        <f t="shared" si="196"/>
        <v>0</v>
      </c>
      <c r="CD114" s="366">
        <f t="shared" si="197"/>
        <v>0</v>
      </c>
      <c r="CE114" s="394">
        <f t="shared" si="160"/>
        <v>0</v>
      </c>
      <c r="CF114" s="366">
        <f t="shared" si="161"/>
        <v>0</v>
      </c>
      <c r="CG114" s="366">
        <f t="shared" si="162"/>
        <v>0</v>
      </c>
      <c r="CH114" s="394">
        <f t="shared" si="163"/>
        <v>0</v>
      </c>
      <c r="CI114" s="366">
        <f t="shared" si="164"/>
        <v>0</v>
      </c>
      <c r="CJ114" s="366">
        <f t="shared" si="165"/>
        <v>0</v>
      </c>
      <c r="CK114" s="394">
        <f t="shared" si="166"/>
        <v>1</v>
      </c>
      <c r="CL114" s="366">
        <f t="shared" si="167"/>
        <v>574.97</v>
      </c>
      <c r="CM114" s="366">
        <f t="shared" si="168"/>
        <v>41599080</v>
      </c>
      <c r="CN114" s="394">
        <f t="shared" si="169"/>
        <v>0</v>
      </c>
      <c r="CO114" s="366">
        <f t="shared" si="170"/>
        <v>0</v>
      </c>
      <c r="CP114" s="366">
        <f t="shared" si="171"/>
        <v>0</v>
      </c>
      <c r="CQ114" s="394">
        <f t="shared" si="172"/>
        <v>0</v>
      </c>
      <c r="CR114" s="366">
        <f t="shared" si="173"/>
        <v>0</v>
      </c>
      <c r="CS114" s="366">
        <f t="shared" si="174"/>
        <v>0</v>
      </c>
      <c r="CT114" s="394">
        <f t="shared" si="175"/>
        <v>0</v>
      </c>
      <c r="CU114" s="366">
        <f t="shared" si="176"/>
        <v>0</v>
      </c>
      <c r="CV114" s="366">
        <f t="shared" si="177"/>
        <v>0</v>
      </c>
    </row>
    <row r="115" spans="1:100" x14ac:dyDescent="0.3">
      <c r="A115" s="42">
        <v>8</v>
      </c>
      <c r="B115" s="43" t="s">
        <v>13</v>
      </c>
      <c r="C115" s="2" t="s">
        <v>148</v>
      </c>
      <c r="D115" s="2" t="s">
        <v>147</v>
      </c>
      <c r="E115" s="8" t="s">
        <v>102</v>
      </c>
      <c r="F115" s="23" t="s">
        <v>408</v>
      </c>
      <c r="G115" s="8" t="s">
        <v>94</v>
      </c>
      <c r="H115" s="7" t="s">
        <v>345</v>
      </c>
      <c r="I115" s="10">
        <v>2020</v>
      </c>
      <c r="J115" s="6" t="s">
        <v>83</v>
      </c>
      <c r="K115" s="11" t="s">
        <v>29</v>
      </c>
      <c r="L115" s="2" t="s">
        <v>375</v>
      </c>
      <c r="M115" s="2" t="s">
        <v>392</v>
      </c>
      <c r="N115" s="10">
        <v>49.5</v>
      </c>
      <c r="O115" s="60">
        <f t="shared" si="217"/>
        <v>95505.454545454544</v>
      </c>
      <c r="P115" s="355">
        <v>4727520</v>
      </c>
      <c r="Q115" s="394">
        <f t="shared" si="110"/>
        <v>0</v>
      </c>
      <c r="R115" s="395">
        <f t="shared" si="198"/>
        <v>0</v>
      </c>
      <c r="S115" s="395">
        <f t="shared" si="199"/>
        <v>0</v>
      </c>
      <c r="T115" s="394">
        <f t="shared" si="111"/>
        <v>1</v>
      </c>
      <c r="U115" s="395">
        <f t="shared" si="200"/>
        <v>49.5</v>
      </c>
      <c r="V115" s="395">
        <f t="shared" si="201"/>
        <v>4727520</v>
      </c>
      <c r="W115" s="394">
        <f t="shared" si="112"/>
        <v>0</v>
      </c>
      <c r="X115" s="396">
        <f t="shared" si="202"/>
        <v>0</v>
      </c>
      <c r="Y115" s="396">
        <f t="shared" si="203"/>
        <v>0</v>
      </c>
      <c r="Z115" s="394">
        <f t="shared" si="113"/>
        <v>0</v>
      </c>
      <c r="AA115" s="396">
        <f t="shared" si="204"/>
        <v>0</v>
      </c>
      <c r="AB115" s="396">
        <f t="shared" si="205"/>
        <v>0</v>
      </c>
      <c r="AC115" s="394">
        <f t="shared" si="114"/>
        <v>0</v>
      </c>
      <c r="AD115" s="396">
        <f t="shared" si="206"/>
        <v>0</v>
      </c>
      <c r="AE115" s="396">
        <f t="shared" si="207"/>
        <v>0</v>
      </c>
      <c r="AF115" s="389">
        <f t="shared" si="208"/>
        <v>0</v>
      </c>
      <c r="AG115" s="367">
        <f t="shared" si="209"/>
        <v>0</v>
      </c>
      <c r="AH115" s="367">
        <f t="shared" si="210"/>
        <v>0</v>
      </c>
      <c r="AI115" s="367">
        <f t="shared" si="211"/>
        <v>49.5</v>
      </c>
      <c r="AJ115" s="367">
        <f t="shared" si="212"/>
        <v>4727520</v>
      </c>
      <c r="AK115" s="372">
        <f t="shared" si="213"/>
        <v>1</v>
      </c>
      <c r="AL115" s="394">
        <f t="shared" si="115"/>
        <v>0</v>
      </c>
      <c r="AM115" s="395">
        <f t="shared" si="116"/>
        <v>0</v>
      </c>
      <c r="AN115" s="395">
        <f t="shared" si="117"/>
        <v>0</v>
      </c>
      <c r="AO115" s="394">
        <f t="shared" si="118"/>
        <v>1</v>
      </c>
      <c r="AP115" s="395">
        <f t="shared" si="119"/>
        <v>49.5</v>
      </c>
      <c r="AQ115" s="395">
        <f t="shared" si="120"/>
        <v>4727520</v>
      </c>
      <c r="AR115" s="394">
        <f t="shared" si="121"/>
        <v>0</v>
      </c>
      <c r="AS115" s="366">
        <f t="shared" si="122"/>
        <v>0</v>
      </c>
      <c r="AT115" s="366">
        <f t="shared" si="123"/>
        <v>0</v>
      </c>
      <c r="AU115" s="394">
        <f t="shared" si="124"/>
        <v>0</v>
      </c>
      <c r="AV115" s="395">
        <f t="shared" si="125"/>
        <v>0</v>
      </c>
      <c r="AW115" s="395">
        <f t="shared" si="126"/>
        <v>0</v>
      </c>
      <c r="AX115" s="394">
        <f t="shared" si="127"/>
        <v>1</v>
      </c>
      <c r="AY115" s="366">
        <f t="shared" si="128"/>
        <v>49.5</v>
      </c>
      <c r="AZ115" s="366">
        <f t="shared" si="129"/>
        <v>4727520</v>
      </c>
      <c r="BA115" s="394">
        <f t="shared" si="130"/>
        <v>0</v>
      </c>
      <c r="BB115" s="366">
        <f t="shared" si="178"/>
        <v>0</v>
      </c>
      <c r="BC115" s="366">
        <f t="shared" si="179"/>
        <v>0</v>
      </c>
      <c r="BD115" s="394">
        <f t="shared" si="133"/>
        <v>0</v>
      </c>
      <c r="BE115" s="366">
        <f t="shared" si="180"/>
        <v>0</v>
      </c>
      <c r="BF115" s="366">
        <f t="shared" si="181"/>
        <v>0</v>
      </c>
      <c r="BG115" s="394">
        <f t="shared" si="136"/>
        <v>0</v>
      </c>
      <c r="BH115" s="366">
        <f t="shared" si="182"/>
        <v>0</v>
      </c>
      <c r="BI115" s="366">
        <f t="shared" si="183"/>
        <v>0</v>
      </c>
      <c r="BJ115" s="394">
        <f t="shared" si="139"/>
        <v>1</v>
      </c>
      <c r="BK115" s="366">
        <f t="shared" si="184"/>
        <v>49.5</v>
      </c>
      <c r="BL115" s="366">
        <f t="shared" si="185"/>
        <v>4727520</v>
      </c>
      <c r="BM115" s="394">
        <f t="shared" si="142"/>
        <v>0</v>
      </c>
      <c r="BN115" s="366">
        <f t="shared" si="186"/>
        <v>0</v>
      </c>
      <c r="BO115" s="366">
        <f t="shared" si="187"/>
        <v>0</v>
      </c>
      <c r="BP115" s="394">
        <f t="shared" si="145"/>
        <v>0</v>
      </c>
      <c r="BQ115" s="366">
        <f t="shared" si="188"/>
        <v>0</v>
      </c>
      <c r="BR115" s="366">
        <f t="shared" si="189"/>
        <v>0</v>
      </c>
      <c r="BS115" s="394">
        <f t="shared" si="148"/>
        <v>0</v>
      </c>
      <c r="BT115" s="366">
        <f t="shared" si="190"/>
        <v>0</v>
      </c>
      <c r="BU115" s="366">
        <f t="shared" si="191"/>
        <v>0</v>
      </c>
      <c r="BV115" s="394">
        <f t="shared" si="151"/>
        <v>0</v>
      </c>
      <c r="BW115" s="366">
        <f t="shared" si="192"/>
        <v>0</v>
      </c>
      <c r="BX115" s="366">
        <f t="shared" si="193"/>
        <v>0</v>
      </c>
      <c r="BY115" s="394">
        <f t="shared" si="154"/>
        <v>0</v>
      </c>
      <c r="BZ115" s="366">
        <f t="shared" si="194"/>
        <v>0</v>
      </c>
      <c r="CA115" s="366">
        <f t="shared" si="195"/>
        <v>0</v>
      </c>
      <c r="CB115" s="394">
        <f t="shared" si="157"/>
        <v>0</v>
      </c>
      <c r="CC115" s="366">
        <f t="shared" si="196"/>
        <v>0</v>
      </c>
      <c r="CD115" s="366">
        <f t="shared" si="197"/>
        <v>0</v>
      </c>
      <c r="CE115" s="394">
        <f t="shared" si="160"/>
        <v>0</v>
      </c>
      <c r="CF115" s="366">
        <f t="shared" si="161"/>
        <v>0</v>
      </c>
      <c r="CG115" s="366">
        <f t="shared" si="162"/>
        <v>0</v>
      </c>
      <c r="CH115" s="394">
        <f t="shared" si="163"/>
        <v>0</v>
      </c>
      <c r="CI115" s="366">
        <f t="shared" si="164"/>
        <v>0</v>
      </c>
      <c r="CJ115" s="366">
        <f t="shared" si="165"/>
        <v>0</v>
      </c>
      <c r="CK115" s="394">
        <f t="shared" si="166"/>
        <v>1</v>
      </c>
      <c r="CL115" s="366">
        <f t="shared" si="167"/>
        <v>49.5</v>
      </c>
      <c r="CM115" s="366">
        <f t="shared" si="168"/>
        <v>4727520</v>
      </c>
      <c r="CN115" s="394">
        <f t="shared" si="169"/>
        <v>0</v>
      </c>
      <c r="CO115" s="366">
        <f t="shared" si="170"/>
        <v>0</v>
      </c>
      <c r="CP115" s="366">
        <f t="shared" si="171"/>
        <v>0</v>
      </c>
      <c r="CQ115" s="394">
        <f t="shared" si="172"/>
        <v>0</v>
      </c>
      <c r="CR115" s="366">
        <f t="shared" si="173"/>
        <v>0</v>
      </c>
      <c r="CS115" s="366">
        <f t="shared" si="174"/>
        <v>0</v>
      </c>
      <c r="CT115" s="394">
        <f t="shared" si="175"/>
        <v>0</v>
      </c>
      <c r="CU115" s="366">
        <f t="shared" si="176"/>
        <v>0</v>
      </c>
      <c r="CV115" s="366">
        <f t="shared" si="177"/>
        <v>0</v>
      </c>
    </row>
    <row r="116" spans="1:100" x14ac:dyDescent="0.3">
      <c r="A116" s="42">
        <v>9</v>
      </c>
      <c r="B116" s="43" t="s">
        <v>13</v>
      </c>
      <c r="C116" s="8" t="s">
        <v>225</v>
      </c>
      <c r="D116" s="8" t="s">
        <v>226</v>
      </c>
      <c r="E116" s="8" t="s">
        <v>102</v>
      </c>
      <c r="F116" s="23" t="s">
        <v>408</v>
      </c>
      <c r="G116" s="8" t="s">
        <v>94</v>
      </c>
      <c r="H116" s="7" t="s">
        <v>345</v>
      </c>
      <c r="I116" s="10">
        <v>2020</v>
      </c>
      <c r="J116" s="6" t="s">
        <v>83</v>
      </c>
      <c r="K116" s="11" t="s">
        <v>41</v>
      </c>
      <c r="L116" s="2" t="s">
        <v>375</v>
      </c>
      <c r="M116" s="2" t="s">
        <v>392</v>
      </c>
      <c r="N116" s="7">
        <v>62.79</v>
      </c>
      <c r="O116" s="32">
        <f t="shared" si="217"/>
        <v>79600</v>
      </c>
      <c r="P116" s="350">
        <v>4998084</v>
      </c>
      <c r="Q116" s="394">
        <f t="shared" si="110"/>
        <v>0</v>
      </c>
      <c r="R116" s="395">
        <f t="shared" si="198"/>
        <v>0</v>
      </c>
      <c r="S116" s="395">
        <f t="shared" si="199"/>
        <v>0</v>
      </c>
      <c r="T116" s="394">
        <f t="shared" si="111"/>
        <v>1</v>
      </c>
      <c r="U116" s="395">
        <f t="shared" si="200"/>
        <v>62.79</v>
      </c>
      <c r="V116" s="395">
        <f t="shared" si="201"/>
        <v>4998084</v>
      </c>
      <c r="W116" s="394">
        <f t="shared" si="112"/>
        <v>0</v>
      </c>
      <c r="X116" s="396">
        <f t="shared" si="202"/>
        <v>0</v>
      </c>
      <c r="Y116" s="396">
        <f t="shared" si="203"/>
        <v>0</v>
      </c>
      <c r="Z116" s="394">
        <f t="shared" si="113"/>
        <v>0</v>
      </c>
      <c r="AA116" s="396">
        <f t="shared" si="204"/>
        <v>0</v>
      </c>
      <c r="AB116" s="396">
        <f t="shared" si="205"/>
        <v>0</v>
      </c>
      <c r="AC116" s="394">
        <f t="shared" si="114"/>
        <v>0</v>
      </c>
      <c r="AD116" s="396">
        <f t="shared" si="206"/>
        <v>0</v>
      </c>
      <c r="AE116" s="396">
        <f t="shared" si="207"/>
        <v>0</v>
      </c>
      <c r="AF116" s="389">
        <f t="shared" si="208"/>
        <v>0</v>
      </c>
      <c r="AG116" s="367">
        <f t="shared" si="209"/>
        <v>0</v>
      </c>
      <c r="AH116" s="367">
        <f t="shared" si="210"/>
        <v>0</v>
      </c>
      <c r="AI116" s="367">
        <f t="shared" si="211"/>
        <v>62.79</v>
      </c>
      <c r="AJ116" s="367">
        <f t="shared" si="212"/>
        <v>4998084</v>
      </c>
      <c r="AK116" s="372">
        <f t="shared" si="213"/>
        <v>1</v>
      </c>
      <c r="AL116" s="394">
        <f t="shared" si="115"/>
        <v>0</v>
      </c>
      <c r="AM116" s="395">
        <f t="shared" si="116"/>
        <v>0</v>
      </c>
      <c r="AN116" s="395">
        <f t="shared" si="117"/>
        <v>0</v>
      </c>
      <c r="AO116" s="394">
        <f t="shared" si="118"/>
        <v>1</v>
      </c>
      <c r="AP116" s="395">
        <f t="shared" si="119"/>
        <v>62.79</v>
      </c>
      <c r="AQ116" s="395">
        <f t="shared" si="120"/>
        <v>4998084</v>
      </c>
      <c r="AR116" s="394">
        <f t="shared" si="121"/>
        <v>0</v>
      </c>
      <c r="AS116" s="366">
        <f t="shared" si="122"/>
        <v>0</v>
      </c>
      <c r="AT116" s="366">
        <f t="shared" si="123"/>
        <v>0</v>
      </c>
      <c r="AU116" s="394">
        <f t="shared" si="124"/>
        <v>0</v>
      </c>
      <c r="AV116" s="395">
        <f t="shared" si="125"/>
        <v>0</v>
      </c>
      <c r="AW116" s="395">
        <f t="shared" si="126"/>
        <v>0</v>
      </c>
      <c r="AX116" s="394">
        <f t="shared" si="127"/>
        <v>1</v>
      </c>
      <c r="AY116" s="366">
        <f t="shared" si="128"/>
        <v>62.79</v>
      </c>
      <c r="AZ116" s="366">
        <f t="shared" si="129"/>
        <v>4998084</v>
      </c>
      <c r="BA116" s="394">
        <f t="shared" si="130"/>
        <v>0</v>
      </c>
      <c r="BB116" s="366">
        <f t="shared" si="178"/>
        <v>0</v>
      </c>
      <c r="BC116" s="366">
        <f t="shared" si="179"/>
        <v>0</v>
      </c>
      <c r="BD116" s="394">
        <f t="shared" si="133"/>
        <v>0</v>
      </c>
      <c r="BE116" s="366">
        <f t="shared" si="180"/>
        <v>0</v>
      </c>
      <c r="BF116" s="366">
        <f t="shared" si="181"/>
        <v>0</v>
      </c>
      <c r="BG116" s="394">
        <f t="shared" si="136"/>
        <v>0</v>
      </c>
      <c r="BH116" s="366">
        <f t="shared" si="182"/>
        <v>0</v>
      </c>
      <c r="BI116" s="366">
        <f t="shared" si="183"/>
        <v>0</v>
      </c>
      <c r="BJ116" s="394">
        <f t="shared" si="139"/>
        <v>1</v>
      </c>
      <c r="BK116" s="366">
        <f t="shared" si="184"/>
        <v>62.79</v>
      </c>
      <c r="BL116" s="366">
        <f t="shared" si="185"/>
        <v>4998084</v>
      </c>
      <c r="BM116" s="394">
        <f t="shared" si="142"/>
        <v>0</v>
      </c>
      <c r="BN116" s="366">
        <f t="shared" si="186"/>
        <v>0</v>
      </c>
      <c r="BO116" s="366">
        <f t="shared" si="187"/>
        <v>0</v>
      </c>
      <c r="BP116" s="394">
        <f t="shared" si="145"/>
        <v>0</v>
      </c>
      <c r="BQ116" s="366">
        <f t="shared" si="188"/>
        <v>0</v>
      </c>
      <c r="BR116" s="366">
        <f t="shared" si="189"/>
        <v>0</v>
      </c>
      <c r="BS116" s="394">
        <f t="shared" si="148"/>
        <v>0</v>
      </c>
      <c r="BT116" s="366">
        <f t="shared" si="190"/>
        <v>0</v>
      </c>
      <c r="BU116" s="366">
        <f t="shared" si="191"/>
        <v>0</v>
      </c>
      <c r="BV116" s="394">
        <f t="shared" si="151"/>
        <v>0</v>
      </c>
      <c r="BW116" s="366">
        <f t="shared" si="192"/>
        <v>0</v>
      </c>
      <c r="BX116" s="366">
        <f t="shared" si="193"/>
        <v>0</v>
      </c>
      <c r="BY116" s="394">
        <f t="shared" si="154"/>
        <v>0</v>
      </c>
      <c r="BZ116" s="366">
        <f t="shared" si="194"/>
        <v>0</v>
      </c>
      <c r="CA116" s="366">
        <f t="shared" si="195"/>
        <v>0</v>
      </c>
      <c r="CB116" s="394">
        <f t="shared" si="157"/>
        <v>0</v>
      </c>
      <c r="CC116" s="366">
        <f t="shared" si="196"/>
        <v>0</v>
      </c>
      <c r="CD116" s="366">
        <f t="shared" si="197"/>
        <v>0</v>
      </c>
      <c r="CE116" s="394">
        <f t="shared" si="160"/>
        <v>0</v>
      </c>
      <c r="CF116" s="366">
        <f t="shared" si="161"/>
        <v>0</v>
      </c>
      <c r="CG116" s="366">
        <f t="shared" si="162"/>
        <v>0</v>
      </c>
      <c r="CH116" s="394">
        <f t="shared" si="163"/>
        <v>0</v>
      </c>
      <c r="CI116" s="366">
        <f t="shared" si="164"/>
        <v>0</v>
      </c>
      <c r="CJ116" s="366">
        <f t="shared" si="165"/>
        <v>0</v>
      </c>
      <c r="CK116" s="394">
        <f t="shared" si="166"/>
        <v>1</v>
      </c>
      <c r="CL116" s="366">
        <f t="shared" si="167"/>
        <v>62.79</v>
      </c>
      <c r="CM116" s="366">
        <f t="shared" si="168"/>
        <v>4998084</v>
      </c>
      <c r="CN116" s="394">
        <f t="shared" si="169"/>
        <v>0</v>
      </c>
      <c r="CO116" s="366">
        <f t="shared" si="170"/>
        <v>0</v>
      </c>
      <c r="CP116" s="366">
        <f t="shared" si="171"/>
        <v>0</v>
      </c>
      <c r="CQ116" s="394">
        <f t="shared" si="172"/>
        <v>0</v>
      </c>
      <c r="CR116" s="366">
        <f t="shared" si="173"/>
        <v>0</v>
      </c>
      <c r="CS116" s="366">
        <f t="shared" si="174"/>
        <v>0</v>
      </c>
      <c r="CT116" s="394">
        <f t="shared" si="175"/>
        <v>0</v>
      </c>
      <c r="CU116" s="366">
        <f t="shared" si="176"/>
        <v>0</v>
      </c>
      <c r="CV116" s="366">
        <f t="shared" si="177"/>
        <v>0</v>
      </c>
    </row>
    <row r="117" spans="1:100" x14ac:dyDescent="0.3">
      <c r="A117" s="42">
        <v>10</v>
      </c>
      <c r="B117" s="43" t="s">
        <v>13</v>
      </c>
      <c r="C117" s="2" t="s">
        <v>14</v>
      </c>
      <c r="D117" s="2" t="s">
        <v>149</v>
      </c>
      <c r="E117" s="8" t="s">
        <v>102</v>
      </c>
      <c r="F117" s="23" t="s">
        <v>408</v>
      </c>
      <c r="G117" s="8" t="s">
        <v>94</v>
      </c>
      <c r="H117" s="7"/>
      <c r="I117" s="10" t="s">
        <v>62</v>
      </c>
      <c r="J117" s="6" t="s">
        <v>83</v>
      </c>
      <c r="K117" s="11"/>
      <c r="L117" s="2" t="s">
        <v>375</v>
      </c>
      <c r="M117" s="2" t="s">
        <v>392</v>
      </c>
      <c r="N117" s="7">
        <v>70.400000000000006</v>
      </c>
      <c r="O117" s="32">
        <f t="shared" si="217"/>
        <v>56249.999999999993</v>
      </c>
      <c r="P117" s="350">
        <v>3960000</v>
      </c>
      <c r="Q117" s="394">
        <f t="shared" si="110"/>
        <v>0</v>
      </c>
      <c r="R117" s="395">
        <f t="shared" si="198"/>
        <v>0</v>
      </c>
      <c r="S117" s="395">
        <f t="shared" si="199"/>
        <v>0</v>
      </c>
      <c r="T117" s="394">
        <f t="shared" si="111"/>
        <v>1</v>
      </c>
      <c r="U117" s="395">
        <f t="shared" si="200"/>
        <v>70.400000000000006</v>
      </c>
      <c r="V117" s="395">
        <f t="shared" si="201"/>
        <v>3960000</v>
      </c>
      <c r="W117" s="394">
        <f t="shared" si="112"/>
        <v>0</v>
      </c>
      <c r="X117" s="396">
        <f t="shared" si="202"/>
        <v>0</v>
      </c>
      <c r="Y117" s="396">
        <f t="shared" si="203"/>
        <v>0</v>
      </c>
      <c r="Z117" s="394">
        <f t="shared" si="113"/>
        <v>0</v>
      </c>
      <c r="AA117" s="396">
        <f t="shared" si="204"/>
        <v>0</v>
      </c>
      <c r="AB117" s="396">
        <f t="shared" si="205"/>
        <v>0</v>
      </c>
      <c r="AC117" s="394">
        <f t="shared" si="114"/>
        <v>0</v>
      </c>
      <c r="AD117" s="396">
        <f t="shared" si="206"/>
        <v>0</v>
      </c>
      <c r="AE117" s="396">
        <f t="shared" si="207"/>
        <v>0</v>
      </c>
      <c r="AF117" s="389">
        <f t="shared" si="208"/>
        <v>0</v>
      </c>
      <c r="AG117" s="367">
        <f t="shared" si="209"/>
        <v>0</v>
      </c>
      <c r="AH117" s="367">
        <f t="shared" si="210"/>
        <v>0</v>
      </c>
      <c r="AI117" s="367">
        <f t="shared" si="211"/>
        <v>70.400000000000006</v>
      </c>
      <c r="AJ117" s="367">
        <f t="shared" si="212"/>
        <v>3960000</v>
      </c>
      <c r="AK117" s="372">
        <f t="shared" si="213"/>
        <v>1</v>
      </c>
      <c r="AL117" s="394">
        <f t="shared" si="115"/>
        <v>0</v>
      </c>
      <c r="AM117" s="395">
        <f t="shared" si="116"/>
        <v>0</v>
      </c>
      <c r="AN117" s="395">
        <f t="shared" si="117"/>
        <v>0</v>
      </c>
      <c r="AO117" s="394">
        <f t="shared" si="118"/>
        <v>1</v>
      </c>
      <c r="AP117" s="395">
        <f t="shared" si="119"/>
        <v>70.400000000000006</v>
      </c>
      <c r="AQ117" s="395">
        <f t="shared" si="120"/>
        <v>3960000</v>
      </c>
      <c r="AR117" s="394">
        <f t="shared" si="121"/>
        <v>0</v>
      </c>
      <c r="AS117" s="366">
        <f t="shared" si="122"/>
        <v>0</v>
      </c>
      <c r="AT117" s="366">
        <f t="shared" si="123"/>
        <v>0</v>
      </c>
      <c r="AU117" s="394">
        <f t="shared" si="124"/>
        <v>0</v>
      </c>
      <c r="AV117" s="395">
        <f t="shared" si="125"/>
        <v>0</v>
      </c>
      <c r="AW117" s="395">
        <f t="shared" si="126"/>
        <v>0</v>
      </c>
      <c r="AX117" s="394">
        <f t="shared" si="127"/>
        <v>1</v>
      </c>
      <c r="AY117" s="366">
        <f t="shared" si="128"/>
        <v>70.400000000000006</v>
      </c>
      <c r="AZ117" s="366">
        <f t="shared" si="129"/>
        <v>3960000</v>
      </c>
      <c r="BA117" s="394">
        <f t="shared" si="130"/>
        <v>0</v>
      </c>
      <c r="BB117" s="366">
        <f t="shared" si="178"/>
        <v>0</v>
      </c>
      <c r="BC117" s="366">
        <f t="shared" si="179"/>
        <v>0</v>
      </c>
      <c r="BD117" s="394">
        <f t="shared" si="133"/>
        <v>0</v>
      </c>
      <c r="BE117" s="366">
        <f t="shared" si="180"/>
        <v>0</v>
      </c>
      <c r="BF117" s="366">
        <f t="shared" si="181"/>
        <v>0</v>
      </c>
      <c r="BG117" s="394">
        <f t="shared" si="136"/>
        <v>0</v>
      </c>
      <c r="BH117" s="366">
        <f t="shared" si="182"/>
        <v>0</v>
      </c>
      <c r="BI117" s="366">
        <f t="shared" si="183"/>
        <v>0</v>
      </c>
      <c r="BJ117" s="394">
        <f t="shared" si="139"/>
        <v>1</v>
      </c>
      <c r="BK117" s="366">
        <f t="shared" si="184"/>
        <v>70.400000000000006</v>
      </c>
      <c r="BL117" s="366">
        <f t="shared" si="185"/>
        <v>3960000</v>
      </c>
      <c r="BM117" s="394">
        <f t="shared" si="142"/>
        <v>0</v>
      </c>
      <c r="BN117" s="366">
        <f t="shared" si="186"/>
        <v>0</v>
      </c>
      <c r="BO117" s="366">
        <f t="shared" si="187"/>
        <v>0</v>
      </c>
      <c r="BP117" s="394">
        <f t="shared" si="145"/>
        <v>0</v>
      </c>
      <c r="BQ117" s="366">
        <f t="shared" si="188"/>
        <v>0</v>
      </c>
      <c r="BR117" s="366">
        <f t="shared" si="189"/>
        <v>0</v>
      </c>
      <c r="BS117" s="394">
        <f t="shared" si="148"/>
        <v>0</v>
      </c>
      <c r="BT117" s="366">
        <f t="shared" si="190"/>
        <v>0</v>
      </c>
      <c r="BU117" s="366">
        <f t="shared" si="191"/>
        <v>0</v>
      </c>
      <c r="BV117" s="394">
        <f t="shared" si="151"/>
        <v>0</v>
      </c>
      <c r="BW117" s="366">
        <f t="shared" si="192"/>
        <v>0</v>
      </c>
      <c r="BX117" s="366">
        <f t="shared" si="193"/>
        <v>0</v>
      </c>
      <c r="BY117" s="394">
        <f t="shared" si="154"/>
        <v>0</v>
      </c>
      <c r="BZ117" s="366">
        <f t="shared" si="194"/>
        <v>0</v>
      </c>
      <c r="CA117" s="366">
        <f t="shared" si="195"/>
        <v>0</v>
      </c>
      <c r="CB117" s="394">
        <f t="shared" si="157"/>
        <v>0</v>
      </c>
      <c r="CC117" s="366">
        <f t="shared" si="196"/>
        <v>0</v>
      </c>
      <c r="CD117" s="366">
        <f t="shared" si="197"/>
        <v>0</v>
      </c>
      <c r="CE117" s="394">
        <f t="shared" si="160"/>
        <v>1</v>
      </c>
      <c r="CF117" s="366">
        <f t="shared" si="161"/>
        <v>70.400000000000006</v>
      </c>
      <c r="CG117" s="366">
        <f t="shared" si="162"/>
        <v>3960000</v>
      </c>
      <c r="CH117" s="394">
        <f t="shared" si="163"/>
        <v>0</v>
      </c>
      <c r="CI117" s="366">
        <f t="shared" si="164"/>
        <v>0</v>
      </c>
      <c r="CJ117" s="366">
        <f t="shared" si="165"/>
        <v>0</v>
      </c>
      <c r="CK117" s="394">
        <f t="shared" si="166"/>
        <v>0</v>
      </c>
      <c r="CL117" s="366">
        <f t="shared" si="167"/>
        <v>0</v>
      </c>
      <c r="CM117" s="366">
        <f t="shared" si="168"/>
        <v>0</v>
      </c>
      <c r="CN117" s="394">
        <f t="shared" si="169"/>
        <v>0</v>
      </c>
      <c r="CO117" s="366">
        <f t="shared" si="170"/>
        <v>0</v>
      </c>
      <c r="CP117" s="366">
        <f t="shared" si="171"/>
        <v>0</v>
      </c>
      <c r="CQ117" s="394">
        <f t="shared" si="172"/>
        <v>0</v>
      </c>
      <c r="CR117" s="366">
        <f t="shared" si="173"/>
        <v>0</v>
      </c>
      <c r="CS117" s="366">
        <f t="shared" si="174"/>
        <v>0</v>
      </c>
      <c r="CT117" s="394">
        <f t="shared" si="175"/>
        <v>0</v>
      </c>
      <c r="CU117" s="366">
        <f t="shared" si="176"/>
        <v>0</v>
      </c>
      <c r="CV117" s="366">
        <f t="shared" si="177"/>
        <v>0</v>
      </c>
    </row>
    <row r="118" spans="1:100" x14ac:dyDescent="0.3">
      <c r="A118" s="42"/>
      <c r="B118" s="43"/>
      <c r="C118" s="2"/>
      <c r="D118" s="2"/>
      <c r="E118" s="8"/>
      <c r="F118" s="152"/>
      <c r="G118" s="8"/>
      <c r="H118" s="7"/>
      <c r="I118" s="10"/>
      <c r="J118" s="6"/>
      <c r="K118" s="11"/>
      <c r="L118" s="2"/>
      <c r="M118" s="31"/>
      <c r="N118" s="291">
        <f>SUM(N108:N117)</f>
        <v>1446.21</v>
      </c>
      <c r="O118" s="285">
        <f>AVERAGE(O108:O117)</f>
        <v>82090.545541506523</v>
      </c>
      <c r="P118" s="353">
        <f>SUM(P108:P117)</f>
        <v>115226132</v>
      </c>
      <c r="Q118" s="394">
        <f t="shared" si="110"/>
        <v>0</v>
      </c>
      <c r="R118" s="395">
        <f t="shared" si="198"/>
        <v>0</v>
      </c>
      <c r="S118" s="395">
        <f t="shared" si="199"/>
        <v>0</v>
      </c>
      <c r="T118" s="394">
        <f t="shared" si="111"/>
        <v>0</v>
      </c>
      <c r="U118" s="395">
        <f t="shared" si="200"/>
        <v>0</v>
      </c>
      <c r="V118" s="395">
        <f t="shared" si="201"/>
        <v>0</v>
      </c>
      <c r="W118" s="394">
        <f t="shared" si="112"/>
        <v>0</v>
      </c>
      <c r="X118" s="396">
        <f t="shared" si="202"/>
        <v>0</v>
      </c>
      <c r="Y118" s="396">
        <f t="shared" si="203"/>
        <v>0</v>
      </c>
      <c r="Z118" s="394">
        <f t="shared" si="113"/>
        <v>0</v>
      </c>
      <c r="AA118" s="396">
        <f t="shared" si="204"/>
        <v>0</v>
      </c>
      <c r="AB118" s="396">
        <f t="shared" si="205"/>
        <v>0</v>
      </c>
      <c r="AC118" s="394">
        <f t="shared" si="114"/>
        <v>0</v>
      </c>
      <c r="AD118" s="396">
        <f t="shared" si="206"/>
        <v>0</v>
      </c>
      <c r="AE118" s="396">
        <f t="shared" si="207"/>
        <v>0</v>
      </c>
      <c r="AF118" s="389">
        <f t="shared" si="208"/>
        <v>0</v>
      </c>
      <c r="AG118" s="367">
        <f t="shared" si="209"/>
        <v>0</v>
      </c>
      <c r="AH118" s="367">
        <f t="shared" si="210"/>
        <v>0</v>
      </c>
      <c r="AI118" s="367">
        <f t="shared" si="211"/>
        <v>0</v>
      </c>
      <c r="AJ118" s="367">
        <f t="shared" si="212"/>
        <v>0</v>
      </c>
      <c r="AK118" s="372">
        <f t="shared" si="213"/>
        <v>0</v>
      </c>
      <c r="AL118" s="394">
        <f t="shared" si="115"/>
        <v>0</v>
      </c>
      <c r="AM118" s="395">
        <f t="shared" si="116"/>
        <v>0</v>
      </c>
      <c r="AN118" s="395">
        <f t="shared" si="117"/>
        <v>0</v>
      </c>
      <c r="AO118" s="394">
        <f t="shared" si="118"/>
        <v>0</v>
      </c>
      <c r="AP118" s="395">
        <f t="shared" si="119"/>
        <v>0</v>
      </c>
      <c r="AQ118" s="395">
        <f t="shared" si="120"/>
        <v>0</v>
      </c>
      <c r="AR118" s="394">
        <f t="shared" si="121"/>
        <v>0</v>
      </c>
      <c r="AS118" s="366">
        <f t="shared" si="122"/>
        <v>0</v>
      </c>
      <c r="AT118" s="366">
        <f t="shared" si="123"/>
        <v>0</v>
      </c>
      <c r="AU118" s="394">
        <f t="shared" si="124"/>
        <v>0</v>
      </c>
      <c r="AV118" s="395">
        <f t="shared" si="125"/>
        <v>0</v>
      </c>
      <c r="AW118" s="395">
        <f t="shared" si="126"/>
        <v>0</v>
      </c>
      <c r="AX118" s="394">
        <f t="shared" si="127"/>
        <v>0</v>
      </c>
      <c r="AY118" s="366">
        <f t="shared" si="128"/>
        <v>0</v>
      </c>
      <c r="AZ118" s="366">
        <f t="shared" si="129"/>
        <v>0</v>
      </c>
      <c r="BA118" s="394">
        <f t="shared" si="130"/>
        <v>0</v>
      </c>
      <c r="BB118" s="366">
        <f t="shared" si="178"/>
        <v>0</v>
      </c>
      <c r="BC118" s="366">
        <f t="shared" si="179"/>
        <v>0</v>
      </c>
      <c r="BD118" s="394">
        <f t="shared" si="133"/>
        <v>0</v>
      </c>
      <c r="BE118" s="366">
        <f t="shared" si="180"/>
        <v>0</v>
      </c>
      <c r="BF118" s="366">
        <f t="shared" si="181"/>
        <v>0</v>
      </c>
      <c r="BG118" s="394">
        <f t="shared" si="136"/>
        <v>0</v>
      </c>
      <c r="BH118" s="366">
        <f t="shared" si="182"/>
        <v>0</v>
      </c>
      <c r="BI118" s="366">
        <f t="shared" si="183"/>
        <v>0</v>
      </c>
      <c r="BJ118" s="394">
        <f t="shared" si="139"/>
        <v>0</v>
      </c>
      <c r="BK118" s="366">
        <f t="shared" si="184"/>
        <v>0</v>
      </c>
      <c r="BL118" s="366">
        <f t="shared" si="185"/>
        <v>0</v>
      </c>
      <c r="BM118" s="394">
        <f t="shared" si="142"/>
        <v>0</v>
      </c>
      <c r="BN118" s="366">
        <f t="shared" si="186"/>
        <v>0</v>
      </c>
      <c r="BO118" s="366">
        <f t="shared" si="187"/>
        <v>0</v>
      </c>
      <c r="BP118" s="394">
        <f t="shared" si="145"/>
        <v>0</v>
      </c>
      <c r="BQ118" s="366">
        <f t="shared" si="188"/>
        <v>0</v>
      </c>
      <c r="BR118" s="366">
        <f t="shared" si="189"/>
        <v>0</v>
      </c>
      <c r="BS118" s="394">
        <f t="shared" si="148"/>
        <v>0</v>
      </c>
      <c r="BT118" s="366">
        <f t="shared" si="190"/>
        <v>0</v>
      </c>
      <c r="BU118" s="366">
        <f t="shared" si="191"/>
        <v>0</v>
      </c>
      <c r="BV118" s="394">
        <f t="shared" si="151"/>
        <v>0</v>
      </c>
      <c r="BW118" s="366">
        <f t="shared" si="192"/>
        <v>0</v>
      </c>
      <c r="BX118" s="366">
        <f t="shared" si="193"/>
        <v>0</v>
      </c>
      <c r="BY118" s="394">
        <f t="shared" si="154"/>
        <v>0</v>
      </c>
      <c r="BZ118" s="366">
        <f t="shared" si="194"/>
        <v>0</v>
      </c>
      <c r="CA118" s="366">
        <f t="shared" si="195"/>
        <v>0</v>
      </c>
      <c r="CB118" s="394">
        <f t="shared" si="157"/>
        <v>0</v>
      </c>
      <c r="CC118" s="366">
        <f t="shared" si="196"/>
        <v>0</v>
      </c>
      <c r="CD118" s="366">
        <f t="shared" si="197"/>
        <v>0</v>
      </c>
      <c r="CE118" s="394">
        <f t="shared" si="160"/>
        <v>0</v>
      </c>
      <c r="CF118" s="366">
        <f t="shared" si="161"/>
        <v>0</v>
      </c>
      <c r="CG118" s="366">
        <f t="shared" si="162"/>
        <v>0</v>
      </c>
      <c r="CH118" s="394">
        <f t="shared" si="163"/>
        <v>0</v>
      </c>
      <c r="CI118" s="366">
        <f t="shared" si="164"/>
        <v>0</v>
      </c>
      <c r="CJ118" s="366">
        <f t="shared" si="165"/>
        <v>0</v>
      </c>
      <c r="CK118" s="394">
        <f t="shared" si="166"/>
        <v>0</v>
      </c>
      <c r="CL118" s="366">
        <f t="shared" si="167"/>
        <v>0</v>
      </c>
      <c r="CM118" s="366">
        <f t="shared" si="168"/>
        <v>0</v>
      </c>
      <c r="CN118" s="394">
        <f t="shared" si="169"/>
        <v>0</v>
      </c>
      <c r="CO118" s="366">
        <f t="shared" si="170"/>
        <v>0</v>
      </c>
      <c r="CP118" s="366">
        <f t="shared" si="171"/>
        <v>0</v>
      </c>
      <c r="CQ118" s="394">
        <f t="shared" si="172"/>
        <v>0</v>
      </c>
      <c r="CR118" s="366">
        <f t="shared" si="173"/>
        <v>0</v>
      </c>
      <c r="CS118" s="366">
        <f t="shared" si="174"/>
        <v>0</v>
      </c>
      <c r="CT118" s="394">
        <f t="shared" si="175"/>
        <v>0</v>
      </c>
      <c r="CU118" s="366">
        <f t="shared" si="176"/>
        <v>0</v>
      </c>
      <c r="CV118" s="366">
        <f t="shared" si="177"/>
        <v>0</v>
      </c>
    </row>
    <row r="119" spans="1:100" x14ac:dyDescent="0.3">
      <c r="A119" s="58" t="s">
        <v>23</v>
      </c>
      <c r="B119" s="89"/>
      <c r="C119" s="51"/>
      <c r="D119" s="51"/>
      <c r="E119" s="51"/>
      <c r="F119" s="51"/>
      <c r="G119" s="51"/>
      <c r="H119" s="52"/>
      <c r="I119" s="52"/>
      <c r="J119" s="52"/>
      <c r="K119" s="51"/>
      <c r="L119" s="51"/>
      <c r="M119" s="53"/>
      <c r="N119" s="52"/>
      <c r="O119" s="90"/>
      <c r="P119" s="57"/>
      <c r="Q119" s="394">
        <f t="shared" si="110"/>
        <v>0</v>
      </c>
      <c r="R119" s="395">
        <f t="shared" si="198"/>
        <v>0</v>
      </c>
      <c r="S119" s="395">
        <f t="shared" si="199"/>
        <v>0</v>
      </c>
      <c r="T119" s="394">
        <f t="shared" si="111"/>
        <v>0</v>
      </c>
      <c r="U119" s="395">
        <f t="shared" si="200"/>
        <v>0</v>
      </c>
      <c r="V119" s="395">
        <f t="shared" si="201"/>
        <v>0</v>
      </c>
      <c r="W119" s="394">
        <f t="shared" si="112"/>
        <v>0</v>
      </c>
      <c r="X119" s="396">
        <f t="shared" si="202"/>
        <v>0</v>
      </c>
      <c r="Y119" s="396">
        <f t="shared" si="203"/>
        <v>0</v>
      </c>
      <c r="Z119" s="394">
        <f t="shared" si="113"/>
        <v>0</v>
      </c>
      <c r="AA119" s="396">
        <f t="shared" si="204"/>
        <v>0</v>
      </c>
      <c r="AB119" s="396">
        <f t="shared" si="205"/>
        <v>0</v>
      </c>
      <c r="AC119" s="394">
        <f t="shared" si="114"/>
        <v>0</v>
      </c>
      <c r="AD119" s="396">
        <f t="shared" si="206"/>
        <v>0</v>
      </c>
      <c r="AE119" s="396">
        <f t="shared" si="207"/>
        <v>0</v>
      </c>
      <c r="AF119" s="389">
        <f t="shared" si="208"/>
        <v>0</v>
      </c>
      <c r="AG119" s="367">
        <f t="shared" si="209"/>
        <v>0</v>
      </c>
      <c r="AH119" s="367">
        <f t="shared" si="210"/>
        <v>0</v>
      </c>
      <c r="AI119" s="367">
        <f t="shared" si="211"/>
        <v>0</v>
      </c>
      <c r="AJ119" s="367">
        <f t="shared" si="212"/>
        <v>0</v>
      </c>
      <c r="AK119" s="372">
        <f t="shared" si="213"/>
        <v>0</v>
      </c>
      <c r="AL119" s="394">
        <f t="shared" si="115"/>
        <v>0</v>
      </c>
      <c r="AM119" s="395">
        <f t="shared" si="116"/>
        <v>0</v>
      </c>
      <c r="AN119" s="395">
        <f t="shared" si="117"/>
        <v>0</v>
      </c>
      <c r="AO119" s="394">
        <f t="shared" si="118"/>
        <v>0</v>
      </c>
      <c r="AP119" s="395">
        <f t="shared" si="119"/>
        <v>0</v>
      </c>
      <c r="AQ119" s="395">
        <f t="shared" si="120"/>
        <v>0</v>
      </c>
      <c r="AR119" s="394">
        <f t="shared" si="121"/>
        <v>0</v>
      </c>
      <c r="AS119" s="366">
        <f t="shared" si="122"/>
        <v>0</v>
      </c>
      <c r="AT119" s="366">
        <f t="shared" si="123"/>
        <v>0</v>
      </c>
      <c r="AU119" s="394">
        <f t="shared" si="124"/>
        <v>0</v>
      </c>
      <c r="AV119" s="395">
        <f t="shared" si="125"/>
        <v>0</v>
      </c>
      <c r="AW119" s="395">
        <f t="shared" si="126"/>
        <v>0</v>
      </c>
      <c r="AX119" s="394">
        <f t="shared" si="127"/>
        <v>0</v>
      </c>
      <c r="AY119" s="366">
        <f t="shared" si="128"/>
        <v>0</v>
      </c>
      <c r="AZ119" s="366">
        <f t="shared" si="129"/>
        <v>0</v>
      </c>
      <c r="BA119" s="394">
        <f t="shared" si="130"/>
        <v>0</v>
      </c>
      <c r="BB119" s="366">
        <f t="shared" si="178"/>
        <v>0</v>
      </c>
      <c r="BC119" s="366">
        <f t="shared" si="179"/>
        <v>0</v>
      </c>
      <c r="BD119" s="394">
        <f t="shared" si="133"/>
        <v>0</v>
      </c>
      <c r="BE119" s="366">
        <f t="shared" si="180"/>
        <v>0</v>
      </c>
      <c r="BF119" s="366">
        <f t="shared" si="181"/>
        <v>0</v>
      </c>
      <c r="BG119" s="394">
        <f t="shared" si="136"/>
        <v>0</v>
      </c>
      <c r="BH119" s="366">
        <f t="shared" si="182"/>
        <v>0</v>
      </c>
      <c r="BI119" s="366">
        <f t="shared" si="183"/>
        <v>0</v>
      </c>
      <c r="BJ119" s="394">
        <f t="shared" si="139"/>
        <v>0</v>
      </c>
      <c r="BK119" s="366">
        <f t="shared" si="184"/>
        <v>0</v>
      </c>
      <c r="BL119" s="366">
        <f t="shared" si="185"/>
        <v>0</v>
      </c>
      <c r="BM119" s="394">
        <f t="shared" si="142"/>
        <v>0</v>
      </c>
      <c r="BN119" s="366">
        <f t="shared" si="186"/>
        <v>0</v>
      </c>
      <c r="BO119" s="366">
        <f t="shared" si="187"/>
        <v>0</v>
      </c>
      <c r="BP119" s="394">
        <f t="shared" si="145"/>
        <v>0</v>
      </c>
      <c r="BQ119" s="366">
        <f t="shared" si="188"/>
        <v>0</v>
      </c>
      <c r="BR119" s="366">
        <f t="shared" si="189"/>
        <v>0</v>
      </c>
      <c r="BS119" s="394">
        <f t="shared" si="148"/>
        <v>0</v>
      </c>
      <c r="BT119" s="366">
        <f t="shared" si="190"/>
        <v>0</v>
      </c>
      <c r="BU119" s="366">
        <f t="shared" si="191"/>
        <v>0</v>
      </c>
      <c r="BV119" s="394">
        <f t="shared" si="151"/>
        <v>0</v>
      </c>
      <c r="BW119" s="366">
        <f t="shared" si="192"/>
        <v>0</v>
      </c>
      <c r="BX119" s="366">
        <f t="shared" si="193"/>
        <v>0</v>
      </c>
      <c r="BY119" s="394">
        <f t="shared" si="154"/>
        <v>0</v>
      </c>
      <c r="BZ119" s="366">
        <f t="shared" si="194"/>
        <v>0</v>
      </c>
      <c r="CA119" s="366">
        <f t="shared" si="195"/>
        <v>0</v>
      </c>
      <c r="CB119" s="394">
        <f t="shared" si="157"/>
        <v>0</v>
      </c>
      <c r="CC119" s="366">
        <f t="shared" si="196"/>
        <v>0</v>
      </c>
      <c r="CD119" s="366">
        <f t="shared" si="197"/>
        <v>0</v>
      </c>
      <c r="CE119" s="394">
        <f t="shared" si="160"/>
        <v>0</v>
      </c>
      <c r="CF119" s="366">
        <f t="shared" si="161"/>
        <v>0</v>
      </c>
      <c r="CG119" s="366">
        <f t="shared" si="162"/>
        <v>0</v>
      </c>
      <c r="CH119" s="394">
        <f t="shared" si="163"/>
        <v>0</v>
      </c>
      <c r="CI119" s="366">
        <f t="shared" si="164"/>
        <v>0</v>
      </c>
      <c r="CJ119" s="366">
        <f t="shared" si="165"/>
        <v>0</v>
      </c>
      <c r="CK119" s="394">
        <f t="shared" si="166"/>
        <v>0</v>
      </c>
      <c r="CL119" s="366">
        <f t="shared" si="167"/>
        <v>0</v>
      </c>
      <c r="CM119" s="366">
        <f t="shared" si="168"/>
        <v>0</v>
      </c>
      <c r="CN119" s="394">
        <f t="shared" si="169"/>
        <v>0</v>
      </c>
      <c r="CO119" s="366">
        <f t="shared" si="170"/>
        <v>0</v>
      </c>
      <c r="CP119" s="366">
        <f t="shared" si="171"/>
        <v>0</v>
      </c>
      <c r="CQ119" s="394">
        <f t="shared" si="172"/>
        <v>0</v>
      </c>
      <c r="CR119" s="366">
        <f t="shared" si="173"/>
        <v>0</v>
      </c>
      <c r="CS119" s="366">
        <f t="shared" si="174"/>
        <v>0</v>
      </c>
      <c r="CT119" s="394">
        <f t="shared" si="175"/>
        <v>0</v>
      </c>
      <c r="CU119" s="366">
        <f t="shared" si="176"/>
        <v>0</v>
      </c>
      <c r="CV119" s="366">
        <f t="shared" si="177"/>
        <v>0</v>
      </c>
    </row>
    <row r="120" spans="1:100" x14ac:dyDescent="0.3">
      <c r="A120" s="87">
        <v>1</v>
      </c>
      <c r="B120" s="85" t="s">
        <v>23</v>
      </c>
      <c r="C120" s="8" t="s">
        <v>184</v>
      </c>
      <c r="D120" s="8" t="s">
        <v>187</v>
      </c>
      <c r="E120" s="8" t="s">
        <v>102</v>
      </c>
      <c r="F120" s="47" t="s">
        <v>18</v>
      </c>
      <c r="G120" s="47" t="s">
        <v>18</v>
      </c>
      <c r="H120" s="7" t="s">
        <v>345</v>
      </c>
      <c r="I120" s="7">
        <v>2019</v>
      </c>
      <c r="J120" s="102" t="s">
        <v>84</v>
      </c>
      <c r="K120" s="95" t="s">
        <v>182</v>
      </c>
      <c r="L120" s="2" t="s">
        <v>375</v>
      </c>
      <c r="M120" s="94" t="s">
        <v>17</v>
      </c>
      <c r="N120" s="93">
        <v>133.80000000000001</v>
      </c>
      <c r="O120" s="99">
        <v>79970.100000000006</v>
      </c>
      <c r="P120" s="359">
        <v>10700000</v>
      </c>
      <c r="Q120" s="394">
        <f t="shared" si="110"/>
        <v>0</v>
      </c>
      <c r="R120" s="395">
        <f t="shared" si="198"/>
        <v>0</v>
      </c>
      <c r="S120" s="395">
        <f t="shared" si="199"/>
        <v>0</v>
      </c>
      <c r="T120" s="394">
        <f t="shared" si="111"/>
        <v>1</v>
      </c>
      <c r="U120" s="395">
        <f t="shared" si="200"/>
        <v>133.80000000000001</v>
      </c>
      <c r="V120" s="395">
        <f t="shared" si="201"/>
        <v>10700000</v>
      </c>
      <c r="W120" s="394">
        <f t="shared" si="112"/>
        <v>0</v>
      </c>
      <c r="X120" s="396">
        <f t="shared" si="202"/>
        <v>0</v>
      </c>
      <c r="Y120" s="396">
        <f t="shared" si="203"/>
        <v>0</v>
      </c>
      <c r="Z120" s="394">
        <f t="shared" si="113"/>
        <v>0</v>
      </c>
      <c r="AA120" s="396">
        <f t="shared" si="204"/>
        <v>0</v>
      </c>
      <c r="AB120" s="396">
        <f t="shared" si="205"/>
        <v>0</v>
      </c>
      <c r="AC120" s="394">
        <f t="shared" si="114"/>
        <v>0</v>
      </c>
      <c r="AD120" s="396">
        <f t="shared" si="206"/>
        <v>0</v>
      </c>
      <c r="AE120" s="396">
        <f t="shared" si="207"/>
        <v>0</v>
      </c>
      <c r="AF120" s="389">
        <f t="shared" si="208"/>
        <v>133.80000000000001</v>
      </c>
      <c r="AG120" s="367">
        <f t="shared" si="209"/>
        <v>10700000</v>
      </c>
      <c r="AH120" s="367">
        <f t="shared" si="210"/>
        <v>1</v>
      </c>
      <c r="AI120" s="367">
        <f t="shared" si="211"/>
        <v>0</v>
      </c>
      <c r="AJ120" s="367">
        <f t="shared" si="212"/>
        <v>0</v>
      </c>
      <c r="AK120" s="372">
        <f t="shared" si="213"/>
        <v>0</v>
      </c>
      <c r="AL120" s="394">
        <f t="shared" si="115"/>
        <v>0</v>
      </c>
      <c r="AM120" s="395">
        <f t="shared" si="116"/>
        <v>0</v>
      </c>
      <c r="AN120" s="395">
        <f t="shared" si="117"/>
        <v>0</v>
      </c>
      <c r="AO120" s="394">
        <f t="shared" si="118"/>
        <v>1</v>
      </c>
      <c r="AP120" s="395">
        <f t="shared" si="119"/>
        <v>133.80000000000001</v>
      </c>
      <c r="AQ120" s="395">
        <f t="shared" si="120"/>
        <v>10700000</v>
      </c>
      <c r="AR120" s="394">
        <f t="shared" si="121"/>
        <v>0</v>
      </c>
      <c r="AS120" s="366">
        <f t="shared" si="122"/>
        <v>0</v>
      </c>
      <c r="AT120" s="366">
        <f t="shared" si="123"/>
        <v>0</v>
      </c>
      <c r="AU120" s="394">
        <f t="shared" si="124"/>
        <v>1</v>
      </c>
      <c r="AV120" s="395">
        <f t="shared" si="125"/>
        <v>133.80000000000001</v>
      </c>
      <c r="AW120" s="395">
        <f t="shared" si="126"/>
        <v>10700000</v>
      </c>
      <c r="AX120" s="394">
        <f t="shared" si="127"/>
        <v>0</v>
      </c>
      <c r="AY120" s="366">
        <f t="shared" si="128"/>
        <v>0</v>
      </c>
      <c r="AZ120" s="366">
        <f t="shared" si="129"/>
        <v>0</v>
      </c>
      <c r="BA120" s="394">
        <f t="shared" si="130"/>
        <v>0</v>
      </c>
      <c r="BB120" s="366">
        <f t="shared" si="178"/>
        <v>0</v>
      </c>
      <c r="BC120" s="366">
        <f t="shared" si="179"/>
        <v>0</v>
      </c>
      <c r="BD120" s="394">
        <f t="shared" si="133"/>
        <v>0</v>
      </c>
      <c r="BE120" s="366">
        <f t="shared" si="180"/>
        <v>0</v>
      </c>
      <c r="BF120" s="366">
        <f t="shared" si="181"/>
        <v>0</v>
      </c>
      <c r="BG120" s="394">
        <f t="shared" si="136"/>
        <v>0</v>
      </c>
      <c r="BH120" s="366">
        <f t="shared" si="182"/>
        <v>0</v>
      </c>
      <c r="BI120" s="366">
        <f t="shared" si="183"/>
        <v>0</v>
      </c>
      <c r="BJ120" s="394">
        <f t="shared" si="139"/>
        <v>0</v>
      </c>
      <c r="BK120" s="366">
        <f t="shared" si="184"/>
        <v>0</v>
      </c>
      <c r="BL120" s="366">
        <f t="shared" si="185"/>
        <v>0</v>
      </c>
      <c r="BM120" s="394">
        <f t="shared" si="142"/>
        <v>1</v>
      </c>
      <c r="BN120" s="366">
        <f t="shared" si="186"/>
        <v>133.80000000000001</v>
      </c>
      <c r="BO120" s="366">
        <f t="shared" si="187"/>
        <v>10700000</v>
      </c>
      <c r="BP120" s="394">
        <f t="shared" si="145"/>
        <v>0</v>
      </c>
      <c r="BQ120" s="366">
        <f t="shared" si="188"/>
        <v>0</v>
      </c>
      <c r="BR120" s="366">
        <f t="shared" si="189"/>
        <v>0</v>
      </c>
      <c r="BS120" s="394">
        <f t="shared" si="148"/>
        <v>0</v>
      </c>
      <c r="BT120" s="366">
        <f t="shared" si="190"/>
        <v>0</v>
      </c>
      <c r="BU120" s="366">
        <f t="shared" si="191"/>
        <v>0</v>
      </c>
      <c r="BV120" s="394">
        <f t="shared" si="151"/>
        <v>0</v>
      </c>
      <c r="BW120" s="366">
        <f t="shared" si="192"/>
        <v>0</v>
      </c>
      <c r="BX120" s="366">
        <f t="shared" si="193"/>
        <v>0</v>
      </c>
      <c r="BY120" s="394">
        <f t="shared" si="154"/>
        <v>0</v>
      </c>
      <c r="BZ120" s="366">
        <f t="shared" si="194"/>
        <v>0</v>
      </c>
      <c r="CA120" s="366">
        <f t="shared" si="195"/>
        <v>0</v>
      </c>
      <c r="CB120" s="394">
        <f t="shared" si="157"/>
        <v>0</v>
      </c>
      <c r="CC120" s="366">
        <f t="shared" si="196"/>
        <v>0</v>
      </c>
      <c r="CD120" s="366">
        <f t="shared" si="197"/>
        <v>0</v>
      </c>
      <c r="CE120" s="394">
        <f t="shared" si="160"/>
        <v>0</v>
      </c>
      <c r="CF120" s="366">
        <f t="shared" si="161"/>
        <v>0</v>
      </c>
      <c r="CG120" s="366">
        <f t="shared" si="162"/>
        <v>0</v>
      </c>
      <c r="CH120" s="394">
        <f t="shared" si="163"/>
        <v>1</v>
      </c>
      <c r="CI120" s="366">
        <f t="shared" si="164"/>
        <v>133.80000000000001</v>
      </c>
      <c r="CJ120" s="366">
        <f t="shared" si="165"/>
        <v>10700000</v>
      </c>
      <c r="CK120" s="394">
        <f t="shared" si="166"/>
        <v>0</v>
      </c>
      <c r="CL120" s="366">
        <f t="shared" si="167"/>
        <v>0</v>
      </c>
      <c r="CM120" s="366">
        <f t="shared" si="168"/>
        <v>0</v>
      </c>
      <c r="CN120" s="394">
        <f t="shared" si="169"/>
        <v>0</v>
      </c>
      <c r="CO120" s="366">
        <f t="shared" si="170"/>
        <v>0</v>
      </c>
      <c r="CP120" s="366">
        <f t="shared" si="171"/>
        <v>0</v>
      </c>
      <c r="CQ120" s="394">
        <f t="shared" si="172"/>
        <v>0</v>
      </c>
      <c r="CR120" s="366">
        <f t="shared" si="173"/>
        <v>0</v>
      </c>
      <c r="CS120" s="366">
        <f t="shared" si="174"/>
        <v>0</v>
      </c>
      <c r="CT120" s="394">
        <f t="shared" si="175"/>
        <v>0</v>
      </c>
      <c r="CU120" s="366">
        <f t="shared" si="176"/>
        <v>0</v>
      </c>
      <c r="CV120" s="366">
        <f t="shared" si="177"/>
        <v>0</v>
      </c>
    </row>
    <row r="121" spans="1:100" x14ac:dyDescent="0.3">
      <c r="A121" s="87">
        <v>2</v>
      </c>
      <c r="B121" s="85" t="s">
        <v>23</v>
      </c>
      <c r="C121" s="8" t="s">
        <v>186</v>
      </c>
      <c r="D121" s="8" t="s">
        <v>187</v>
      </c>
      <c r="E121" s="8" t="s">
        <v>102</v>
      </c>
      <c r="F121" s="47" t="s">
        <v>18</v>
      </c>
      <c r="G121" s="47" t="s">
        <v>18</v>
      </c>
      <c r="H121" s="7" t="s">
        <v>345</v>
      </c>
      <c r="I121" s="7">
        <v>2019</v>
      </c>
      <c r="J121" s="102" t="s">
        <v>84</v>
      </c>
      <c r="K121" s="96">
        <v>1</v>
      </c>
      <c r="L121" s="2" t="s">
        <v>375</v>
      </c>
      <c r="M121" s="94" t="s">
        <v>17</v>
      </c>
      <c r="N121" s="100">
        <v>133.37</v>
      </c>
      <c r="O121" s="99">
        <v>80000</v>
      </c>
      <c r="P121" s="359">
        <v>10669600</v>
      </c>
      <c r="Q121" s="394">
        <f t="shared" si="110"/>
        <v>0</v>
      </c>
      <c r="R121" s="395">
        <f t="shared" si="198"/>
        <v>0</v>
      </c>
      <c r="S121" s="395">
        <f t="shared" si="199"/>
        <v>0</v>
      </c>
      <c r="T121" s="394">
        <f t="shared" si="111"/>
        <v>1</v>
      </c>
      <c r="U121" s="395">
        <f t="shared" si="200"/>
        <v>133.37</v>
      </c>
      <c r="V121" s="395">
        <f t="shared" si="201"/>
        <v>10669600</v>
      </c>
      <c r="W121" s="394">
        <f t="shared" si="112"/>
        <v>0</v>
      </c>
      <c r="X121" s="396">
        <f t="shared" si="202"/>
        <v>0</v>
      </c>
      <c r="Y121" s="396">
        <f t="shared" si="203"/>
        <v>0</v>
      </c>
      <c r="Z121" s="394">
        <f t="shared" si="113"/>
        <v>0</v>
      </c>
      <c r="AA121" s="396">
        <f t="shared" si="204"/>
        <v>0</v>
      </c>
      <c r="AB121" s="396">
        <f t="shared" si="205"/>
        <v>0</v>
      </c>
      <c r="AC121" s="394">
        <f t="shared" si="114"/>
        <v>0</v>
      </c>
      <c r="AD121" s="396">
        <f t="shared" si="206"/>
        <v>0</v>
      </c>
      <c r="AE121" s="396">
        <f t="shared" si="207"/>
        <v>0</v>
      </c>
      <c r="AF121" s="389">
        <f t="shared" si="208"/>
        <v>133.37</v>
      </c>
      <c r="AG121" s="367">
        <f t="shared" si="209"/>
        <v>10669600</v>
      </c>
      <c r="AH121" s="367">
        <f t="shared" si="210"/>
        <v>1</v>
      </c>
      <c r="AI121" s="367">
        <f t="shared" si="211"/>
        <v>0</v>
      </c>
      <c r="AJ121" s="367">
        <f t="shared" si="212"/>
        <v>0</v>
      </c>
      <c r="AK121" s="372">
        <f t="shared" si="213"/>
        <v>0</v>
      </c>
      <c r="AL121" s="394">
        <f t="shared" si="115"/>
        <v>0</v>
      </c>
      <c r="AM121" s="395">
        <f t="shared" si="116"/>
        <v>0</v>
      </c>
      <c r="AN121" s="395">
        <f t="shared" si="117"/>
        <v>0</v>
      </c>
      <c r="AO121" s="394">
        <f t="shared" si="118"/>
        <v>1</v>
      </c>
      <c r="AP121" s="395">
        <f t="shared" si="119"/>
        <v>133.37</v>
      </c>
      <c r="AQ121" s="395">
        <f t="shared" si="120"/>
        <v>10669600</v>
      </c>
      <c r="AR121" s="394">
        <f t="shared" si="121"/>
        <v>0</v>
      </c>
      <c r="AS121" s="366">
        <f t="shared" si="122"/>
        <v>0</v>
      </c>
      <c r="AT121" s="366">
        <f t="shared" si="123"/>
        <v>0</v>
      </c>
      <c r="AU121" s="394">
        <f t="shared" si="124"/>
        <v>1</v>
      </c>
      <c r="AV121" s="395">
        <f t="shared" si="125"/>
        <v>133.37</v>
      </c>
      <c r="AW121" s="395">
        <f t="shared" si="126"/>
        <v>10669600</v>
      </c>
      <c r="AX121" s="394">
        <f t="shared" si="127"/>
        <v>0</v>
      </c>
      <c r="AY121" s="366">
        <f t="shared" si="128"/>
        <v>0</v>
      </c>
      <c r="AZ121" s="366">
        <f t="shared" si="129"/>
        <v>0</v>
      </c>
      <c r="BA121" s="394">
        <f t="shared" si="130"/>
        <v>0</v>
      </c>
      <c r="BB121" s="366">
        <f t="shared" si="178"/>
        <v>0</v>
      </c>
      <c r="BC121" s="366">
        <f t="shared" si="179"/>
        <v>0</v>
      </c>
      <c r="BD121" s="394">
        <f t="shared" si="133"/>
        <v>0</v>
      </c>
      <c r="BE121" s="366">
        <f t="shared" si="180"/>
        <v>0</v>
      </c>
      <c r="BF121" s="366">
        <f t="shared" si="181"/>
        <v>0</v>
      </c>
      <c r="BG121" s="394">
        <f t="shared" si="136"/>
        <v>0</v>
      </c>
      <c r="BH121" s="366">
        <f t="shared" si="182"/>
        <v>0</v>
      </c>
      <c r="BI121" s="366">
        <f t="shared" si="183"/>
        <v>0</v>
      </c>
      <c r="BJ121" s="394">
        <f t="shared" si="139"/>
        <v>0</v>
      </c>
      <c r="BK121" s="366">
        <f t="shared" si="184"/>
        <v>0</v>
      </c>
      <c r="BL121" s="366">
        <f t="shared" si="185"/>
        <v>0</v>
      </c>
      <c r="BM121" s="394">
        <f t="shared" si="142"/>
        <v>1</v>
      </c>
      <c r="BN121" s="366">
        <f t="shared" si="186"/>
        <v>133.37</v>
      </c>
      <c r="BO121" s="366">
        <f t="shared" si="187"/>
        <v>10669600</v>
      </c>
      <c r="BP121" s="394">
        <f t="shared" si="145"/>
        <v>0</v>
      </c>
      <c r="BQ121" s="366">
        <f t="shared" si="188"/>
        <v>0</v>
      </c>
      <c r="BR121" s="366">
        <f t="shared" si="189"/>
        <v>0</v>
      </c>
      <c r="BS121" s="394">
        <f t="shared" si="148"/>
        <v>0</v>
      </c>
      <c r="BT121" s="366">
        <f t="shared" si="190"/>
        <v>0</v>
      </c>
      <c r="BU121" s="366">
        <f t="shared" si="191"/>
        <v>0</v>
      </c>
      <c r="BV121" s="394">
        <f t="shared" si="151"/>
        <v>0</v>
      </c>
      <c r="BW121" s="366">
        <f t="shared" si="192"/>
        <v>0</v>
      </c>
      <c r="BX121" s="366">
        <f t="shared" si="193"/>
        <v>0</v>
      </c>
      <c r="BY121" s="394">
        <f t="shared" si="154"/>
        <v>0</v>
      </c>
      <c r="BZ121" s="366">
        <f t="shared" si="194"/>
        <v>0</v>
      </c>
      <c r="CA121" s="366">
        <f t="shared" si="195"/>
        <v>0</v>
      </c>
      <c r="CB121" s="394">
        <f t="shared" si="157"/>
        <v>0</v>
      </c>
      <c r="CC121" s="366">
        <f t="shared" si="196"/>
        <v>0</v>
      </c>
      <c r="CD121" s="366">
        <f t="shared" si="197"/>
        <v>0</v>
      </c>
      <c r="CE121" s="394">
        <f t="shared" si="160"/>
        <v>0</v>
      </c>
      <c r="CF121" s="366">
        <f t="shared" si="161"/>
        <v>0</v>
      </c>
      <c r="CG121" s="366">
        <f t="shared" si="162"/>
        <v>0</v>
      </c>
      <c r="CH121" s="394">
        <f t="shared" si="163"/>
        <v>1</v>
      </c>
      <c r="CI121" s="366">
        <f t="shared" si="164"/>
        <v>133.37</v>
      </c>
      <c r="CJ121" s="366">
        <f t="shared" si="165"/>
        <v>10669600</v>
      </c>
      <c r="CK121" s="394">
        <f t="shared" si="166"/>
        <v>0</v>
      </c>
      <c r="CL121" s="366">
        <f t="shared" si="167"/>
        <v>0</v>
      </c>
      <c r="CM121" s="366">
        <f t="shared" si="168"/>
        <v>0</v>
      </c>
      <c r="CN121" s="394">
        <f t="shared" si="169"/>
        <v>0</v>
      </c>
      <c r="CO121" s="366">
        <f t="shared" si="170"/>
        <v>0</v>
      </c>
      <c r="CP121" s="366">
        <f t="shared" si="171"/>
        <v>0</v>
      </c>
      <c r="CQ121" s="394">
        <f t="shared" si="172"/>
        <v>0</v>
      </c>
      <c r="CR121" s="366">
        <f t="shared" si="173"/>
        <v>0</v>
      </c>
      <c r="CS121" s="366">
        <f t="shared" si="174"/>
        <v>0</v>
      </c>
      <c r="CT121" s="394">
        <f t="shared" si="175"/>
        <v>0</v>
      </c>
      <c r="CU121" s="366">
        <f t="shared" si="176"/>
        <v>0</v>
      </c>
      <c r="CV121" s="366">
        <f t="shared" si="177"/>
        <v>0</v>
      </c>
    </row>
    <row r="122" spans="1:100" x14ac:dyDescent="0.3">
      <c r="A122" s="87">
        <v>3</v>
      </c>
      <c r="B122" s="85" t="s">
        <v>23</v>
      </c>
      <c r="C122" s="8" t="s">
        <v>186</v>
      </c>
      <c r="D122" s="8" t="s">
        <v>187</v>
      </c>
      <c r="E122" s="8" t="s">
        <v>102</v>
      </c>
      <c r="F122" s="47" t="s">
        <v>18</v>
      </c>
      <c r="G122" s="47" t="s">
        <v>18</v>
      </c>
      <c r="H122" s="7" t="s">
        <v>345</v>
      </c>
      <c r="I122" s="7">
        <v>2019</v>
      </c>
      <c r="J122" s="102" t="s">
        <v>84</v>
      </c>
      <c r="K122" s="96">
        <v>8</v>
      </c>
      <c r="L122" s="2" t="s">
        <v>375</v>
      </c>
      <c r="M122" s="94" t="s">
        <v>17</v>
      </c>
      <c r="N122" s="100">
        <v>66.48</v>
      </c>
      <c r="O122" s="99">
        <v>65000</v>
      </c>
      <c r="P122" s="359">
        <v>4321200</v>
      </c>
      <c r="Q122" s="394">
        <f t="shared" si="110"/>
        <v>0</v>
      </c>
      <c r="R122" s="395">
        <f t="shared" si="198"/>
        <v>0</v>
      </c>
      <c r="S122" s="395">
        <f t="shared" si="199"/>
        <v>0</v>
      </c>
      <c r="T122" s="394">
        <f t="shared" si="111"/>
        <v>1</v>
      </c>
      <c r="U122" s="395">
        <f t="shared" si="200"/>
        <v>66.48</v>
      </c>
      <c r="V122" s="395">
        <f t="shared" si="201"/>
        <v>4321200</v>
      </c>
      <c r="W122" s="394">
        <f t="shared" si="112"/>
        <v>0</v>
      </c>
      <c r="X122" s="396">
        <f t="shared" si="202"/>
        <v>0</v>
      </c>
      <c r="Y122" s="396">
        <f t="shared" si="203"/>
        <v>0</v>
      </c>
      <c r="Z122" s="394">
        <f t="shared" si="113"/>
        <v>0</v>
      </c>
      <c r="AA122" s="396">
        <f t="shared" si="204"/>
        <v>0</v>
      </c>
      <c r="AB122" s="396">
        <f t="shared" si="205"/>
        <v>0</v>
      </c>
      <c r="AC122" s="394">
        <f t="shared" si="114"/>
        <v>0</v>
      </c>
      <c r="AD122" s="396">
        <f t="shared" si="206"/>
        <v>0</v>
      </c>
      <c r="AE122" s="396">
        <f t="shared" si="207"/>
        <v>0</v>
      </c>
      <c r="AF122" s="389">
        <f t="shared" si="208"/>
        <v>66.48</v>
      </c>
      <c r="AG122" s="367">
        <f t="shared" si="209"/>
        <v>4321200</v>
      </c>
      <c r="AH122" s="367">
        <f t="shared" si="210"/>
        <v>1</v>
      </c>
      <c r="AI122" s="367">
        <f t="shared" si="211"/>
        <v>0</v>
      </c>
      <c r="AJ122" s="367">
        <f t="shared" si="212"/>
        <v>0</v>
      </c>
      <c r="AK122" s="372">
        <f t="shared" si="213"/>
        <v>0</v>
      </c>
      <c r="AL122" s="394">
        <f t="shared" si="115"/>
        <v>0</v>
      </c>
      <c r="AM122" s="395">
        <f t="shared" si="116"/>
        <v>0</v>
      </c>
      <c r="AN122" s="395">
        <f t="shared" si="117"/>
        <v>0</v>
      </c>
      <c r="AO122" s="394">
        <f t="shared" si="118"/>
        <v>1</v>
      </c>
      <c r="AP122" s="395">
        <f t="shared" si="119"/>
        <v>66.48</v>
      </c>
      <c r="AQ122" s="395">
        <f t="shared" si="120"/>
        <v>4321200</v>
      </c>
      <c r="AR122" s="394">
        <f t="shared" si="121"/>
        <v>0</v>
      </c>
      <c r="AS122" s="366">
        <f t="shared" si="122"/>
        <v>0</v>
      </c>
      <c r="AT122" s="366">
        <f t="shared" si="123"/>
        <v>0</v>
      </c>
      <c r="AU122" s="394">
        <f t="shared" si="124"/>
        <v>1</v>
      </c>
      <c r="AV122" s="395">
        <f t="shared" si="125"/>
        <v>66.48</v>
      </c>
      <c r="AW122" s="395">
        <f t="shared" si="126"/>
        <v>4321200</v>
      </c>
      <c r="AX122" s="394">
        <f t="shared" si="127"/>
        <v>0</v>
      </c>
      <c r="AY122" s="366">
        <f t="shared" si="128"/>
        <v>0</v>
      </c>
      <c r="AZ122" s="366">
        <f t="shared" si="129"/>
        <v>0</v>
      </c>
      <c r="BA122" s="394">
        <f t="shared" si="130"/>
        <v>0</v>
      </c>
      <c r="BB122" s="366">
        <f t="shared" si="178"/>
        <v>0</v>
      </c>
      <c r="BC122" s="366">
        <f t="shared" si="179"/>
        <v>0</v>
      </c>
      <c r="BD122" s="394">
        <f t="shared" si="133"/>
        <v>0</v>
      </c>
      <c r="BE122" s="366">
        <f t="shared" si="180"/>
        <v>0</v>
      </c>
      <c r="BF122" s="366">
        <f t="shared" si="181"/>
        <v>0</v>
      </c>
      <c r="BG122" s="394">
        <f t="shared" si="136"/>
        <v>0</v>
      </c>
      <c r="BH122" s="366">
        <f t="shared" si="182"/>
        <v>0</v>
      </c>
      <c r="BI122" s="366">
        <f t="shared" si="183"/>
        <v>0</v>
      </c>
      <c r="BJ122" s="394">
        <f t="shared" si="139"/>
        <v>0</v>
      </c>
      <c r="BK122" s="366">
        <f t="shared" si="184"/>
        <v>0</v>
      </c>
      <c r="BL122" s="366">
        <f t="shared" si="185"/>
        <v>0</v>
      </c>
      <c r="BM122" s="394">
        <f t="shared" si="142"/>
        <v>1</v>
      </c>
      <c r="BN122" s="366">
        <f t="shared" si="186"/>
        <v>66.48</v>
      </c>
      <c r="BO122" s="366">
        <f t="shared" si="187"/>
        <v>4321200</v>
      </c>
      <c r="BP122" s="394">
        <f t="shared" si="145"/>
        <v>0</v>
      </c>
      <c r="BQ122" s="366">
        <f t="shared" si="188"/>
        <v>0</v>
      </c>
      <c r="BR122" s="366">
        <f t="shared" si="189"/>
        <v>0</v>
      </c>
      <c r="BS122" s="394">
        <f t="shared" si="148"/>
        <v>0</v>
      </c>
      <c r="BT122" s="366">
        <f t="shared" si="190"/>
        <v>0</v>
      </c>
      <c r="BU122" s="366">
        <f t="shared" si="191"/>
        <v>0</v>
      </c>
      <c r="BV122" s="394">
        <f t="shared" si="151"/>
        <v>0</v>
      </c>
      <c r="BW122" s="366">
        <f t="shared" si="192"/>
        <v>0</v>
      </c>
      <c r="BX122" s="366">
        <f t="shared" si="193"/>
        <v>0</v>
      </c>
      <c r="BY122" s="394">
        <f t="shared" si="154"/>
        <v>0</v>
      </c>
      <c r="BZ122" s="366">
        <f t="shared" si="194"/>
        <v>0</v>
      </c>
      <c r="CA122" s="366">
        <f t="shared" si="195"/>
        <v>0</v>
      </c>
      <c r="CB122" s="394">
        <f t="shared" si="157"/>
        <v>0</v>
      </c>
      <c r="CC122" s="366">
        <f t="shared" si="196"/>
        <v>0</v>
      </c>
      <c r="CD122" s="366">
        <f t="shared" si="197"/>
        <v>0</v>
      </c>
      <c r="CE122" s="394">
        <f t="shared" si="160"/>
        <v>0</v>
      </c>
      <c r="CF122" s="366">
        <f t="shared" si="161"/>
        <v>0</v>
      </c>
      <c r="CG122" s="366">
        <f t="shared" si="162"/>
        <v>0</v>
      </c>
      <c r="CH122" s="394">
        <f t="shared" si="163"/>
        <v>1</v>
      </c>
      <c r="CI122" s="366">
        <f t="shared" si="164"/>
        <v>66.48</v>
      </c>
      <c r="CJ122" s="366">
        <f t="shared" si="165"/>
        <v>4321200</v>
      </c>
      <c r="CK122" s="394">
        <f t="shared" si="166"/>
        <v>0</v>
      </c>
      <c r="CL122" s="366">
        <f t="shared" si="167"/>
        <v>0</v>
      </c>
      <c r="CM122" s="366">
        <f t="shared" si="168"/>
        <v>0</v>
      </c>
      <c r="CN122" s="394">
        <f t="shared" si="169"/>
        <v>0</v>
      </c>
      <c r="CO122" s="366">
        <f t="shared" si="170"/>
        <v>0</v>
      </c>
      <c r="CP122" s="366">
        <f t="shared" si="171"/>
        <v>0</v>
      </c>
      <c r="CQ122" s="394">
        <f t="shared" si="172"/>
        <v>0</v>
      </c>
      <c r="CR122" s="366">
        <f t="shared" si="173"/>
        <v>0</v>
      </c>
      <c r="CS122" s="366">
        <f t="shared" si="174"/>
        <v>0</v>
      </c>
      <c r="CT122" s="394">
        <f t="shared" si="175"/>
        <v>0</v>
      </c>
      <c r="CU122" s="366">
        <f t="shared" si="176"/>
        <v>0</v>
      </c>
      <c r="CV122" s="366">
        <f t="shared" si="177"/>
        <v>0</v>
      </c>
    </row>
    <row r="123" spans="1:100" x14ac:dyDescent="0.3">
      <c r="A123" s="87">
        <v>4</v>
      </c>
      <c r="B123" s="85" t="s">
        <v>23</v>
      </c>
      <c r="C123" s="8" t="s">
        <v>186</v>
      </c>
      <c r="D123" s="8" t="s">
        <v>187</v>
      </c>
      <c r="E123" s="8" t="s">
        <v>102</v>
      </c>
      <c r="F123" s="47" t="s">
        <v>18</v>
      </c>
      <c r="G123" s="47" t="s">
        <v>18</v>
      </c>
      <c r="H123" s="7" t="s">
        <v>345</v>
      </c>
      <c r="I123" s="7">
        <v>2019</v>
      </c>
      <c r="J123" s="102" t="s">
        <v>84</v>
      </c>
      <c r="K123" s="96">
        <v>10</v>
      </c>
      <c r="L123" s="2" t="s">
        <v>375</v>
      </c>
      <c r="M123" s="94" t="s">
        <v>17</v>
      </c>
      <c r="N123" s="100">
        <v>59.32</v>
      </c>
      <c r="O123" s="99">
        <v>65000</v>
      </c>
      <c r="P123" s="359">
        <v>3855800</v>
      </c>
      <c r="Q123" s="394">
        <f t="shared" si="110"/>
        <v>0</v>
      </c>
      <c r="R123" s="395">
        <f t="shared" si="198"/>
        <v>0</v>
      </c>
      <c r="S123" s="395">
        <f t="shared" si="199"/>
        <v>0</v>
      </c>
      <c r="T123" s="394">
        <f t="shared" si="111"/>
        <v>1</v>
      </c>
      <c r="U123" s="395">
        <f t="shared" si="200"/>
        <v>59.32</v>
      </c>
      <c r="V123" s="395">
        <f t="shared" si="201"/>
        <v>3855800</v>
      </c>
      <c r="W123" s="394">
        <f t="shared" si="112"/>
        <v>0</v>
      </c>
      <c r="X123" s="396">
        <f t="shared" si="202"/>
        <v>0</v>
      </c>
      <c r="Y123" s="396">
        <f t="shared" si="203"/>
        <v>0</v>
      </c>
      <c r="Z123" s="394">
        <f t="shared" si="113"/>
        <v>0</v>
      </c>
      <c r="AA123" s="396">
        <f t="shared" si="204"/>
        <v>0</v>
      </c>
      <c r="AB123" s="396">
        <f t="shared" si="205"/>
        <v>0</v>
      </c>
      <c r="AC123" s="394">
        <f t="shared" si="114"/>
        <v>0</v>
      </c>
      <c r="AD123" s="396">
        <f t="shared" si="206"/>
        <v>0</v>
      </c>
      <c r="AE123" s="396">
        <f t="shared" si="207"/>
        <v>0</v>
      </c>
      <c r="AF123" s="389">
        <f t="shared" si="208"/>
        <v>59.32</v>
      </c>
      <c r="AG123" s="367">
        <f t="shared" si="209"/>
        <v>3855800</v>
      </c>
      <c r="AH123" s="367">
        <f t="shared" si="210"/>
        <v>1</v>
      </c>
      <c r="AI123" s="367">
        <f t="shared" si="211"/>
        <v>0</v>
      </c>
      <c r="AJ123" s="367">
        <f t="shared" si="212"/>
        <v>0</v>
      </c>
      <c r="AK123" s="372">
        <f t="shared" si="213"/>
        <v>0</v>
      </c>
      <c r="AL123" s="394">
        <f t="shared" si="115"/>
        <v>0</v>
      </c>
      <c r="AM123" s="395">
        <f t="shared" si="116"/>
        <v>0</v>
      </c>
      <c r="AN123" s="395">
        <f t="shared" si="117"/>
        <v>0</v>
      </c>
      <c r="AO123" s="394">
        <f t="shared" si="118"/>
        <v>1</v>
      </c>
      <c r="AP123" s="395">
        <f t="shared" si="119"/>
        <v>59.32</v>
      </c>
      <c r="AQ123" s="395">
        <f t="shared" si="120"/>
        <v>3855800</v>
      </c>
      <c r="AR123" s="394">
        <f t="shared" si="121"/>
        <v>0</v>
      </c>
      <c r="AS123" s="366">
        <f t="shared" si="122"/>
        <v>0</v>
      </c>
      <c r="AT123" s="366">
        <f t="shared" si="123"/>
        <v>0</v>
      </c>
      <c r="AU123" s="394">
        <f t="shared" si="124"/>
        <v>1</v>
      </c>
      <c r="AV123" s="395">
        <f t="shared" si="125"/>
        <v>59.32</v>
      </c>
      <c r="AW123" s="395">
        <f t="shared" si="126"/>
        <v>3855800</v>
      </c>
      <c r="AX123" s="394">
        <f t="shared" si="127"/>
        <v>0</v>
      </c>
      <c r="AY123" s="366">
        <f t="shared" si="128"/>
        <v>0</v>
      </c>
      <c r="AZ123" s="366">
        <f t="shared" si="129"/>
        <v>0</v>
      </c>
      <c r="BA123" s="394">
        <f t="shared" si="130"/>
        <v>0</v>
      </c>
      <c r="BB123" s="366">
        <f t="shared" si="178"/>
        <v>0</v>
      </c>
      <c r="BC123" s="366">
        <f t="shared" si="179"/>
        <v>0</v>
      </c>
      <c r="BD123" s="394">
        <f t="shared" si="133"/>
        <v>0</v>
      </c>
      <c r="BE123" s="366">
        <f t="shared" si="180"/>
        <v>0</v>
      </c>
      <c r="BF123" s="366">
        <f t="shared" si="181"/>
        <v>0</v>
      </c>
      <c r="BG123" s="394">
        <f t="shared" si="136"/>
        <v>0</v>
      </c>
      <c r="BH123" s="366">
        <f t="shared" si="182"/>
        <v>0</v>
      </c>
      <c r="BI123" s="366">
        <f t="shared" si="183"/>
        <v>0</v>
      </c>
      <c r="BJ123" s="394">
        <f t="shared" si="139"/>
        <v>0</v>
      </c>
      <c r="BK123" s="366">
        <f t="shared" si="184"/>
        <v>0</v>
      </c>
      <c r="BL123" s="366">
        <f t="shared" si="185"/>
        <v>0</v>
      </c>
      <c r="BM123" s="394">
        <f t="shared" si="142"/>
        <v>1</v>
      </c>
      <c r="BN123" s="366">
        <f t="shared" si="186"/>
        <v>59.32</v>
      </c>
      <c r="BO123" s="366">
        <f t="shared" si="187"/>
        <v>3855800</v>
      </c>
      <c r="BP123" s="394">
        <f t="shared" si="145"/>
        <v>0</v>
      </c>
      <c r="BQ123" s="366">
        <f t="shared" si="188"/>
        <v>0</v>
      </c>
      <c r="BR123" s="366">
        <f t="shared" si="189"/>
        <v>0</v>
      </c>
      <c r="BS123" s="394">
        <f t="shared" si="148"/>
        <v>0</v>
      </c>
      <c r="BT123" s="366">
        <f t="shared" si="190"/>
        <v>0</v>
      </c>
      <c r="BU123" s="366">
        <f t="shared" si="191"/>
        <v>0</v>
      </c>
      <c r="BV123" s="394">
        <f t="shared" si="151"/>
        <v>0</v>
      </c>
      <c r="BW123" s="366">
        <f t="shared" si="192"/>
        <v>0</v>
      </c>
      <c r="BX123" s="366">
        <f t="shared" si="193"/>
        <v>0</v>
      </c>
      <c r="BY123" s="394">
        <f t="shared" si="154"/>
        <v>0</v>
      </c>
      <c r="BZ123" s="366">
        <f t="shared" si="194"/>
        <v>0</v>
      </c>
      <c r="CA123" s="366">
        <f t="shared" si="195"/>
        <v>0</v>
      </c>
      <c r="CB123" s="394">
        <f t="shared" si="157"/>
        <v>0</v>
      </c>
      <c r="CC123" s="366">
        <f t="shared" si="196"/>
        <v>0</v>
      </c>
      <c r="CD123" s="366">
        <f t="shared" si="197"/>
        <v>0</v>
      </c>
      <c r="CE123" s="394">
        <f t="shared" si="160"/>
        <v>0</v>
      </c>
      <c r="CF123" s="366">
        <f t="shared" si="161"/>
        <v>0</v>
      </c>
      <c r="CG123" s="366">
        <f t="shared" si="162"/>
        <v>0</v>
      </c>
      <c r="CH123" s="394">
        <f t="shared" si="163"/>
        <v>1</v>
      </c>
      <c r="CI123" s="366">
        <f t="shared" si="164"/>
        <v>59.32</v>
      </c>
      <c r="CJ123" s="366">
        <f t="shared" si="165"/>
        <v>3855800</v>
      </c>
      <c r="CK123" s="394">
        <f t="shared" si="166"/>
        <v>0</v>
      </c>
      <c r="CL123" s="366">
        <f t="shared" si="167"/>
        <v>0</v>
      </c>
      <c r="CM123" s="366">
        <f t="shared" si="168"/>
        <v>0</v>
      </c>
      <c r="CN123" s="394">
        <f t="shared" si="169"/>
        <v>0</v>
      </c>
      <c r="CO123" s="366">
        <f t="shared" si="170"/>
        <v>0</v>
      </c>
      <c r="CP123" s="366">
        <f t="shared" si="171"/>
        <v>0</v>
      </c>
      <c r="CQ123" s="394">
        <f t="shared" si="172"/>
        <v>0</v>
      </c>
      <c r="CR123" s="366">
        <f t="shared" si="173"/>
        <v>0</v>
      </c>
      <c r="CS123" s="366">
        <f t="shared" si="174"/>
        <v>0</v>
      </c>
      <c r="CT123" s="394">
        <f t="shared" si="175"/>
        <v>0</v>
      </c>
      <c r="CU123" s="366">
        <f t="shared" si="176"/>
        <v>0</v>
      </c>
      <c r="CV123" s="366">
        <f t="shared" si="177"/>
        <v>0</v>
      </c>
    </row>
    <row r="124" spans="1:100" x14ac:dyDescent="0.3">
      <c r="A124" s="87">
        <v>5</v>
      </c>
      <c r="B124" s="85" t="s">
        <v>23</v>
      </c>
      <c r="C124" s="8" t="s">
        <v>186</v>
      </c>
      <c r="D124" s="8" t="s">
        <v>187</v>
      </c>
      <c r="E124" s="8" t="s">
        <v>102</v>
      </c>
      <c r="F124" s="47" t="s">
        <v>18</v>
      </c>
      <c r="G124" s="47" t="s">
        <v>18</v>
      </c>
      <c r="H124" s="7" t="s">
        <v>345</v>
      </c>
      <c r="I124" s="7">
        <v>2019</v>
      </c>
      <c r="J124" s="102" t="s">
        <v>84</v>
      </c>
      <c r="K124" s="103">
        <v>6</v>
      </c>
      <c r="L124" s="2" t="s">
        <v>375</v>
      </c>
      <c r="M124" s="248" t="s">
        <v>17</v>
      </c>
      <c r="N124" s="104">
        <v>103.11</v>
      </c>
      <c r="O124" s="105">
        <f>P124/N124</f>
        <v>65000</v>
      </c>
      <c r="P124" s="380">
        <v>6702150</v>
      </c>
      <c r="Q124" s="394">
        <f t="shared" si="110"/>
        <v>0</v>
      </c>
      <c r="R124" s="395">
        <f t="shared" si="198"/>
        <v>0</v>
      </c>
      <c r="S124" s="395">
        <f t="shared" si="199"/>
        <v>0</v>
      </c>
      <c r="T124" s="394">
        <f t="shared" si="111"/>
        <v>1</v>
      </c>
      <c r="U124" s="395">
        <f t="shared" si="200"/>
        <v>103.11</v>
      </c>
      <c r="V124" s="395">
        <f t="shared" si="201"/>
        <v>6702150</v>
      </c>
      <c r="W124" s="394">
        <f t="shared" si="112"/>
        <v>0</v>
      </c>
      <c r="X124" s="396">
        <f t="shared" si="202"/>
        <v>0</v>
      </c>
      <c r="Y124" s="396">
        <f t="shared" si="203"/>
        <v>0</v>
      </c>
      <c r="Z124" s="394">
        <f t="shared" si="113"/>
        <v>0</v>
      </c>
      <c r="AA124" s="396">
        <f t="shared" si="204"/>
        <v>0</v>
      </c>
      <c r="AB124" s="396">
        <f t="shared" si="205"/>
        <v>0</v>
      </c>
      <c r="AC124" s="394">
        <f t="shared" si="114"/>
        <v>0</v>
      </c>
      <c r="AD124" s="396">
        <f t="shared" si="206"/>
        <v>0</v>
      </c>
      <c r="AE124" s="396">
        <f t="shared" si="207"/>
        <v>0</v>
      </c>
      <c r="AF124" s="389">
        <f t="shared" si="208"/>
        <v>103.11</v>
      </c>
      <c r="AG124" s="367">
        <f t="shared" si="209"/>
        <v>6702150</v>
      </c>
      <c r="AH124" s="367">
        <f t="shared" si="210"/>
        <v>1</v>
      </c>
      <c r="AI124" s="367">
        <f t="shared" si="211"/>
        <v>0</v>
      </c>
      <c r="AJ124" s="367">
        <f t="shared" si="212"/>
        <v>0</v>
      </c>
      <c r="AK124" s="372">
        <f t="shared" si="213"/>
        <v>0</v>
      </c>
      <c r="AL124" s="394">
        <f t="shared" si="115"/>
        <v>0</v>
      </c>
      <c r="AM124" s="395">
        <f t="shared" si="116"/>
        <v>0</v>
      </c>
      <c r="AN124" s="395">
        <f t="shared" si="117"/>
        <v>0</v>
      </c>
      <c r="AO124" s="394">
        <f t="shared" si="118"/>
        <v>1</v>
      </c>
      <c r="AP124" s="395">
        <f t="shared" si="119"/>
        <v>103.11</v>
      </c>
      <c r="AQ124" s="395">
        <f t="shared" si="120"/>
        <v>6702150</v>
      </c>
      <c r="AR124" s="394">
        <f t="shared" si="121"/>
        <v>0</v>
      </c>
      <c r="AS124" s="366">
        <f t="shared" si="122"/>
        <v>0</v>
      </c>
      <c r="AT124" s="366">
        <f t="shared" si="123"/>
        <v>0</v>
      </c>
      <c r="AU124" s="394">
        <f t="shared" si="124"/>
        <v>1</v>
      </c>
      <c r="AV124" s="395">
        <f t="shared" si="125"/>
        <v>103.11</v>
      </c>
      <c r="AW124" s="395">
        <f t="shared" si="126"/>
        <v>6702150</v>
      </c>
      <c r="AX124" s="394">
        <f t="shared" si="127"/>
        <v>0</v>
      </c>
      <c r="AY124" s="366">
        <f t="shared" si="128"/>
        <v>0</v>
      </c>
      <c r="AZ124" s="366">
        <f t="shared" si="129"/>
        <v>0</v>
      </c>
      <c r="BA124" s="394">
        <f t="shared" si="130"/>
        <v>0</v>
      </c>
      <c r="BB124" s="366">
        <f t="shared" si="178"/>
        <v>0</v>
      </c>
      <c r="BC124" s="366">
        <f t="shared" si="179"/>
        <v>0</v>
      </c>
      <c r="BD124" s="394">
        <f t="shared" si="133"/>
        <v>0</v>
      </c>
      <c r="BE124" s="366">
        <f t="shared" si="180"/>
        <v>0</v>
      </c>
      <c r="BF124" s="366">
        <f t="shared" si="181"/>
        <v>0</v>
      </c>
      <c r="BG124" s="394">
        <f t="shared" si="136"/>
        <v>0</v>
      </c>
      <c r="BH124" s="366">
        <f t="shared" si="182"/>
        <v>0</v>
      </c>
      <c r="BI124" s="366">
        <f t="shared" si="183"/>
        <v>0</v>
      </c>
      <c r="BJ124" s="394">
        <f t="shared" si="139"/>
        <v>0</v>
      </c>
      <c r="BK124" s="366">
        <f t="shared" si="184"/>
        <v>0</v>
      </c>
      <c r="BL124" s="366">
        <f t="shared" si="185"/>
        <v>0</v>
      </c>
      <c r="BM124" s="394">
        <f t="shared" si="142"/>
        <v>1</v>
      </c>
      <c r="BN124" s="366">
        <f t="shared" si="186"/>
        <v>103.11</v>
      </c>
      <c r="BO124" s="366">
        <f t="shared" si="187"/>
        <v>6702150</v>
      </c>
      <c r="BP124" s="394">
        <f t="shared" si="145"/>
        <v>0</v>
      </c>
      <c r="BQ124" s="366">
        <f t="shared" si="188"/>
        <v>0</v>
      </c>
      <c r="BR124" s="366">
        <f t="shared" si="189"/>
        <v>0</v>
      </c>
      <c r="BS124" s="394">
        <f t="shared" si="148"/>
        <v>0</v>
      </c>
      <c r="BT124" s="366">
        <f t="shared" si="190"/>
        <v>0</v>
      </c>
      <c r="BU124" s="366">
        <f t="shared" si="191"/>
        <v>0</v>
      </c>
      <c r="BV124" s="394">
        <f t="shared" si="151"/>
        <v>0</v>
      </c>
      <c r="BW124" s="366">
        <f t="shared" si="192"/>
        <v>0</v>
      </c>
      <c r="BX124" s="366">
        <f t="shared" si="193"/>
        <v>0</v>
      </c>
      <c r="BY124" s="394">
        <f t="shared" si="154"/>
        <v>0</v>
      </c>
      <c r="BZ124" s="366">
        <f t="shared" si="194"/>
        <v>0</v>
      </c>
      <c r="CA124" s="366">
        <f t="shared" si="195"/>
        <v>0</v>
      </c>
      <c r="CB124" s="394">
        <f t="shared" si="157"/>
        <v>0</v>
      </c>
      <c r="CC124" s="366">
        <f t="shared" si="196"/>
        <v>0</v>
      </c>
      <c r="CD124" s="366">
        <f t="shared" si="197"/>
        <v>0</v>
      </c>
      <c r="CE124" s="394">
        <f t="shared" si="160"/>
        <v>0</v>
      </c>
      <c r="CF124" s="366">
        <f t="shared" si="161"/>
        <v>0</v>
      </c>
      <c r="CG124" s="366">
        <f t="shared" si="162"/>
        <v>0</v>
      </c>
      <c r="CH124" s="394">
        <f t="shared" si="163"/>
        <v>1</v>
      </c>
      <c r="CI124" s="366">
        <f t="shared" si="164"/>
        <v>103.11</v>
      </c>
      <c r="CJ124" s="366">
        <f t="shared" si="165"/>
        <v>6702150</v>
      </c>
      <c r="CK124" s="394">
        <f t="shared" si="166"/>
        <v>0</v>
      </c>
      <c r="CL124" s="366">
        <f t="shared" si="167"/>
        <v>0</v>
      </c>
      <c r="CM124" s="366">
        <f t="shared" si="168"/>
        <v>0</v>
      </c>
      <c r="CN124" s="394">
        <f t="shared" si="169"/>
        <v>0</v>
      </c>
      <c r="CO124" s="366">
        <f t="shared" si="170"/>
        <v>0</v>
      </c>
      <c r="CP124" s="366">
        <f t="shared" si="171"/>
        <v>0</v>
      </c>
      <c r="CQ124" s="394">
        <f t="shared" si="172"/>
        <v>0</v>
      </c>
      <c r="CR124" s="366">
        <f t="shared" si="173"/>
        <v>0</v>
      </c>
      <c r="CS124" s="366">
        <f t="shared" si="174"/>
        <v>0</v>
      </c>
      <c r="CT124" s="394">
        <f t="shared" si="175"/>
        <v>0</v>
      </c>
      <c r="CU124" s="366">
        <f t="shared" si="176"/>
        <v>0</v>
      </c>
      <c r="CV124" s="366">
        <f t="shared" si="177"/>
        <v>0</v>
      </c>
    </row>
    <row r="125" spans="1:100" x14ac:dyDescent="0.3">
      <c r="A125" s="87">
        <v>6</v>
      </c>
      <c r="B125" s="85" t="s">
        <v>23</v>
      </c>
      <c r="C125" s="8" t="s">
        <v>186</v>
      </c>
      <c r="D125" s="8" t="s">
        <v>187</v>
      </c>
      <c r="E125" s="8" t="s">
        <v>102</v>
      </c>
      <c r="F125" s="47" t="s">
        <v>18</v>
      </c>
      <c r="G125" s="47" t="s">
        <v>18</v>
      </c>
      <c r="H125" s="7" t="s">
        <v>345</v>
      </c>
      <c r="I125" s="7">
        <v>2019</v>
      </c>
      <c r="J125" s="102" t="s">
        <v>84</v>
      </c>
      <c r="K125" s="103">
        <v>11</v>
      </c>
      <c r="L125" s="2" t="s">
        <v>375</v>
      </c>
      <c r="M125" s="98" t="s">
        <v>17</v>
      </c>
      <c r="N125" s="104">
        <v>115.79</v>
      </c>
      <c r="O125" s="105">
        <v>65000</v>
      </c>
      <c r="P125" s="360">
        <v>7526350</v>
      </c>
      <c r="Q125" s="394">
        <f t="shared" si="110"/>
        <v>0</v>
      </c>
      <c r="R125" s="395">
        <f t="shared" si="198"/>
        <v>0</v>
      </c>
      <c r="S125" s="395">
        <f t="shared" si="199"/>
        <v>0</v>
      </c>
      <c r="T125" s="394">
        <f t="shared" si="111"/>
        <v>1</v>
      </c>
      <c r="U125" s="395">
        <f t="shared" si="200"/>
        <v>115.79</v>
      </c>
      <c r="V125" s="395">
        <f t="shared" si="201"/>
        <v>7526350</v>
      </c>
      <c r="W125" s="394">
        <f t="shared" si="112"/>
        <v>0</v>
      </c>
      <c r="X125" s="396">
        <f t="shared" si="202"/>
        <v>0</v>
      </c>
      <c r="Y125" s="396">
        <f t="shared" si="203"/>
        <v>0</v>
      </c>
      <c r="Z125" s="394">
        <f t="shared" si="113"/>
        <v>0</v>
      </c>
      <c r="AA125" s="396">
        <f t="shared" si="204"/>
        <v>0</v>
      </c>
      <c r="AB125" s="396">
        <f t="shared" si="205"/>
        <v>0</v>
      </c>
      <c r="AC125" s="394">
        <f t="shared" si="114"/>
        <v>0</v>
      </c>
      <c r="AD125" s="396">
        <f t="shared" si="206"/>
        <v>0</v>
      </c>
      <c r="AE125" s="396">
        <f t="shared" si="207"/>
        <v>0</v>
      </c>
      <c r="AF125" s="389">
        <f t="shared" si="208"/>
        <v>115.79</v>
      </c>
      <c r="AG125" s="367">
        <f t="shared" si="209"/>
        <v>7526350</v>
      </c>
      <c r="AH125" s="367">
        <f t="shared" si="210"/>
        <v>1</v>
      </c>
      <c r="AI125" s="367">
        <f t="shared" si="211"/>
        <v>0</v>
      </c>
      <c r="AJ125" s="367">
        <f t="shared" si="212"/>
        <v>0</v>
      </c>
      <c r="AK125" s="372">
        <f t="shared" si="213"/>
        <v>0</v>
      </c>
      <c r="AL125" s="394">
        <f t="shared" si="115"/>
        <v>0</v>
      </c>
      <c r="AM125" s="395">
        <f t="shared" si="116"/>
        <v>0</v>
      </c>
      <c r="AN125" s="395">
        <f t="shared" si="117"/>
        <v>0</v>
      </c>
      <c r="AO125" s="394">
        <f t="shared" si="118"/>
        <v>1</v>
      </c>
      <c r="AP125" s="395">
        <f t="shared" si="119"/>
        <v>115.79</v>
      </c>
      <c r="AQ125" s="395">
        <f t="shared" si="120"/>
        <v>7526350</v>
      </c>
      <c r="AR125" s="394">
        <f t="shared" si="121"/>
        <v>0</v>
      </c>
      <c r="AS125" s="366">
        <f t="shared" si="122"/>
        <v>0</v>
      </c>
      <c r="AT125" s="366">
        <f t="shared" si="123"/>
        <v>0</v>
      </c>
      <c r="AU125" s="394">
        <f t="shared" si="124"/>
        <v>1</v>
      </c>
      <c r="AV125" s="395">
        <f t="shared" si="125"/>
        <v>115.79</v>
      </c>
      <c r="AW125" s="395">
        <f t="shared" si="126"/>
        <v>7526350</v>
      </c>
      <c r="AX125" s="394">
        <f t="shared" si="127"/>
        <v>0</v>
      </c>
      <c r="AY125" s="366">
        <f t="shared" si="128"/>
        <v>0</v>
      </c>
      <c r="AZ125" s="366">
        <f t="shared" si="129"/>
        <v>0</v>
      </c>
      <c r="BA125" s="394">
        <f t="shared" si="130"/>
        <v>0</v>
      </c>
      <c r="BB125" s="366">
        <f t="shared" si="178"/>
        <v>0</v>
      </c>
      <c r="BC125" s="366">
        <f t="shared" si="179"/>
        <v>0</v>
      </c>
      <c r="BD125" s="394">
        <f t="shared" si="133"/>
        <v>0</v>
      </c>
      <c r="BE125" s="366">
        <f t="shared" si="180"/>
        <v>0</v>
      </c>
      <c r="BF125" s="366">
        <f t="shared" si="181"/>
        <v>0</v>
      </c>
      <c r="BG125" s="394">
        <f t="shared" si="136"/>
        <v>0</v>
      </c>
      <c r="BH125" s="366">
        <f t="shared" si="182"/>
        <v>0</v>
      </c>
      <c r="BI125" s="366">
        <f t="shared" si="183"/>
        <v>0</v>
      </c>
      <c r="BJ125" s="394">
        <f t="shared" si="139"/>
        <v>0</v>
      </c>
      <c r="BK125" s="366">
        <f t="shared" si="184"/>
        <v>0</v>
      </c>
      <c r="BL125" s="366">
        <f t="shared" si="185"/>
        <v>0</v>
      </c>
      <c r="BM125" s="394">
        <f t="shared" si="142"/>
        <v>1</v>
      </c>
      <c r="BN125" s="366">
        <f t="shared" si="186"/>
        <v>115.79</v>
      </c>
      <c r="BO125" s="366">
        <f t="shared" si="187"/>
        <v>7526350</v>
      </c>
      <c r="BP125" s="394">
        <f t="shared" si="145"/>
        <v>0</v>
      </c>
      <c r="BQ125" s="366">
        <f t="shared" si="188"/>
        <v>0</v>
      </c>
      <c r="BR125" s="366">
        <f t="shared" si="189"/>
        <v>0</v>
      </c>
      <c r="BS125" s="394">
        <f t="shared" si="148"/>
        <v>0</v>
      </c>
      <c r="BT125" s="366">
        <f t="shared" si="190"/>
        <v>0</v>
      </c>
      <c r="BU125" s="366">
        <f t="shared" si="191"/>
        <v>0</v>
      </c>
      <c r="BV125" s="394">
        <f t="shared" si="151"/>
        <v>0</v>
      </c>
      <c r="BW125" s="366">
        <f t="shared" si="192"/>
        <v>0</v>
      </c>
      <c r="BX125" s="366">
        <f t="shared" si="193"/>
        <v>0</v>
      </c>
      <c r="BY125" s="394">
        <f t="shared" si="154"/>
        <v>0</v>
      </c>
      <c r="BZ125" s="366">
        <f t="shared" si="194"/>
        <v>0</v>
      </c>
      <c r="CA125" s="366">
        <f t="shared" si="195"/>
        <v>0</v>
      </c>
      <c r="CB125" s="394">
        <f t="shared" si="157"/>
        <v>0</v>
      </c>
      <c r="CC125" s="366">
        <f t="shared" si="196"/>
        <v>0</v>
      </c>
      <c r="CD125" s="366">
        <f t="shared" si="197"/>
        <v>0</v>
      </c>
      <c r="CE125" s="394">
        <f t="shared" si="160"/>
        <v>0</v>
      </c>
      <c r="CF125" s="366">
        <f t="shared" si="161"/>
        <v>0</v>
      </c>
      <c r="CG125" s="366">
        <f t="shared" si="162"/>
        <v>0</v>
      </c>
      <c r="CH125" s="394">
        <f t="shared" si="163"/>
        <v>1</v>
      </c>
      <c r="CI125" s="366">
        <f t="shared" si="164"/>
        <v>115.79</v>
      </c>
      <c r="CJ125" s="366">
        <f t="shared" si="165"/>
        <v>7526350</v>
      </c>
      <c r="CK125" s="394">
        <f t="shared" si="166"/>
        <v>0</v>
      </c>
      <c r="CL125" s="366">
        <f t="shared" si="167"/>
        <v>0</v>
      </c>
      <c r="CM125" s="366">
        <f t="shared" si="168"/>
        <v>0</v>
      </c>
      <c r="CN125" s="394">
        <f t="shared" si="169"/>
        <v>0</v>
      </c>
      <c r="CO125" s="366">
        <f t="shared" si="170"/>
        <v>0</v>
      </c>
      <c r="CP125" s="366">
        <f t="shared" si="171"/>
        <v>0</v>
      </c>
      <c r="CQ125" s="394">
        <f t="shared" si="172"/>
        <v>0</v>
      </c>
      <c r="CR125" s="366">
        <f t="shared" si="173"/>
        <v>0</v>
      </c>
      <c r="CS125" s="366">
        <f t="shared" si="174"/>
        <v>0</v>
      </c>
      <c r="CT125" s="394">
        <f t="shared" si="175"/>
        <v>0</v>
      </c>
      <c r="CU125" s="366">
        <f t="shared" si="176"/>
        <v>0</v>
      </c>
      <c r="CV125" s="366">
        <f t="shared" si="177"/>
        <v>0</v>
      </c>
    </row>
    <row r="126" spans="1:100" x14ac:dyDescent="0.3">
      <c r="A126" s="87">
        <v>7</v>
      </c>
      <c r="B126" s="152" t="s">
        <v>23</v>
      </c>
      <c r="C126" s="31" t="s">
        <v>189</v>
      </c>
      <c r="D126" s="31" t="s">
        <v>187</v>
      </c>
      <c r="E126" s="31" t="s">
        <v>102</v>
      </c>
      <c r="F126" s="47" t="s">
        <v>18</v>
      </c>
      <c r="G126" s="49" t="s">
        <v>18</v>
      </c>
      <c r="H126" s="7" t="s">
        <v>346</v>
      </c>
      <c r="I126" s="26">
        <v>2021</v>
      </c>
      <c r="J126" s="264" t="s">
        <v>82</v>
      </c>
      <c r="K126" s="259">
        <v>2</v>
      </c>
      <c r="L126" s="2" t="s">
        <v>375</v>
      </c>
      <c r="M126" s="260" t="s">
        <v>17</v>
      </c>
      <c r="N126" s="261">
        <v>83.88</v>
      </c>
      <c r="O126" s="262">
        <v>110038.15</v>
      </c>
      <c r="P126" s="381">
        <v>9230000</v>
      </c>
      <c r="Q126" s="394">
        <f t="shared" si="110"/>
        <v>0</v>
      </c>
      <c r="R126" s="395">
        <f t="shared" si="198"/>
        <v>0</v>
      </c>
      <c r="S126" s="395">
        <f t="shared" si="199"/>
        <v>0</v>
      </c>
      <c r="T126" s="394">
        <f t="shared" si="111"/>
        <v>1</v>
      </c>
      <c r="U126" s="395">
        <f t="shared" si="200"/>
        <v>83.88</v>
      </c>
      <c r="V126" s="395">
        <f t="shared" si="201"/>
        <v>9230000</v>
      </c>
      <c r="W126" s="394">
        <f t="shared" si="112"/>
        <v>0</v>
      </c>
      <c r="X126" s="396">
        <f t="shared" si="202"/>
        <v>0</v>
      </c>
      <c r="Y126" s="396">
        <f t="shared" si="203"/>
        <v>0</v>
      </c>
      <c r="Z126" s="394">
        <f t="shared" si="113"/>
        <v>0</v>
      </c>
      <c r="AA126" s="396">
        <f t="shared" si="204"/>
        <v>0</v>
      </c>
      <c r="AB126" s="396">
        <f t="shared" si="205"/>
        <v>0</v>
      </c>
      <c r="AC126" s="394">
        <f t="shared" si="114"/>
        <v>0</v>
      </c>
      <c r="AD126" s="396">
        <f t="shared" si="206"/>
        <v>0</v>
      </c>
      <c r="AE126" s="396">
        <f t="shared" si="207"/>
        <v>0</v>
      </c>
      <c r="AF126" s="389">
        <f t="shared" si="208"/>
        <v>83.88</v>
      </c>
      <c r="AG126" s="367">
        <f t="shared" si="209"/>
        <v>9230000</v>
      </c>
      <c r="AH126" s="367">
        <f t="shared" si="210"/>
        <v>1</v>
      </c>
      <c r="AI126" s="367">
        <f t="shared" si="211"/>
        <v>0</v>
      </c>
      <c r="AJ126" s="367">
        <f t="shared" si="212"/>
        <v>0</v>
      </c>
      <c r="AK126" s="372">
        <f t="shared" si="213"/>
        <v>0</v>
      </c>
      <c r="AL126" s="394">
        <f t="shared" si="115"/>
        <v>0</v>
      </c>
      <c r="AM126" s="395">
        <f t="shared" si="116"/>
        <v>0</v>
      </c>
      <c r="AN126" s="395">
        <f t="shared" si="117"/>
        <v>0</v>
      </c>
      <c r="AO126" s="394">
        <f t="shared" si="118"/>
        <v>1</v>
      </c>
      <c r="AP126" s="395">
        <f t="shared" si="119"/>
        <v>83.88</v>
      </c>
      <c r="AQ126" s="395">
        <f t="shared" si="120"/>
        <v>9230000</v>
      </c>
      <c r="AR126" s="394">
        <f t="shared" si="121"/>
        <v>0</v>
      </c>
      <c r="AS126" s="366">
        <f t="shared" si="122"/>
        <v>0</v>
      </c>
      <c r="AT126" s="366">
        <f t="shared" si="123"/>
        <v>0</v>
      </c>
      <c r="AU126" s="394">
        <f t="shared" si="124"/>
        <v>1</v>
      </c>
      <c r="AV126" s="395">
        <f t="shared" si="125"/>
        <v>83.88</v>
      </c>
      <c r="AW126" s="395">
        <f t="shared" si="126"/>
        <v>9230000</v>
      </c>
      <c r="AX126" s="394">
        <f t="shared" si="127"/>
        <v>0</v>
      </c>
      <c r="AY126" s="366">
        <f t="shared" si="128"/>
        <v>0</v>
      </c>
      <c r="AZ126" s="366">
        <f t="shared" si="129"/>
        <v>0</v>
      </c>
      <c r="BA126" s="394">
        <f t="shared" si="130"/>
        <v>0</v>
      </c>
      <c r="BB126" s="366">
        <f t="shared" si="178"/>
        <v>0</v>
      </c>
      <c r="BC126" s="366">
        <f t="shared" si="179"/>
        <v>0</v>
      </c>
      <c r="BD126" s="394">
        <f t="shared" si="133"/>
        <v>0</v>
      </c>
      <c r="BE126" s="366">
        <f t="shared" si="180"/>
        <v>0</v>
      </c>
      <c r="BF126" s="366">
        <f t="shared" si="181"/>
        <v>0</v>
      </c>
      <c r="BG126" s="394">
        <f t="shared" si="136"/>
        <v>0</v>
      </c>
      <c r="BH126" s="366">
        <f t="shared" si="182"/>
        <v>0</v>
      </c>
      <c r="BI126" s="366">
        <f t="shared" si="183"/>
        <v>0</v>
      </c>
      <c r="BJ126" s="394">
        <f t="shared" si="139"/>
        <v>0</v>
      </c>
      <c r="BK126" s="366">
        <f t="shared" si="184"/>
        <v>0</v>
      </c>
      <c r="BL126" s="366">
        <f t="shared" si="185"/>
        <v>0</v>
      </c>
      <c r="BM126" s="394">
        <f t="shared" si="142"/>
        <v>1</v>
      </c>
      <c r="BN126" s="366">
        <f t="shared" si="186"/>
        <v>83.88</v>
      </c>
      <c r="BO126" s="366">
        <f t="shared" si="187"/>
        <v>9230000</v>
      </c>
      <c r="BP126" s="394">
        <f t="shared" si="145"/>
        <v>0</v>
      </c>
      <c r="BQ126" s="366">
        <f t="shared" si="188"/>
        <v>0</v>
      </c>
      <c r="BR126" s="366">
        <f t="shared" si="189"/>
        <v>0</v>
      </c>
      <c r="BS126" s="394">
        <f t="shared" si="148"/>
        <v>0</v>
      </c>
      <c r="BT126" s="366">
        <f t="shared" si="190"/>
        <v>0</v>
      </c>
      <c r="BU126" s="366">
        <f t="shared" si="191"/>
        <v>0</v>
      </c>
      <c r="BV126" s="394">
        <f t="shared" si="151"/>
        <v>0</v>
      </c>
      <c r="BW126" s="366">
        <f t="shared" si="192"/>
        <v>0</v>
      </c>
      <c r="BX126" s="366">
        <f t="shared" si="193"/>
        <v>0</v>
      </c>
      <c r="BY126" s="394">
        <f t="shared" si="154"/>
        <v>0</v>
      </c>
      <c r="BZ126" s="366">
        <f t="shared" si="194"/>
        <v>0</v>
      </c>
      <c r="CA126" s="366">
        <f t="shared" si="195"/>
        <v>0</v>
      </c>
      <c r="CB126" s="394">
        <f t="shared" si="157"/>
        <v>0</v>
      </c>
      <c r="CC126" s="366">
        <f t="shared" si="196"/>
        <v>0</v>
      </c>
      <c r="CD126" s="366">
        <f t="shared" si="197"/>
        <v>0</v>
      </c>
      <c r="CE126" s="394">
        <f t="shared" si="160"/>
        <v>0</v>
      </c>
      <c r="CF126" s="366">
        <f t="shared" si="161"/>
        <v>0</v>
      </c>
      <c r="CG126" s="366">
        <f t="shared" si="162"/>
        <v>0</v>
      </c>
      <c r="CH126" s="394">
        <f t="shared" si="163"/>
        <v>0</v>
      </c>
      <c r="CI126" s="366">
        <f t="shared" si="164"/>
        <v>0</v>
      </c>
      <c r="CJ126" s="366">
        <f t="shared" si="165"/>
        <v>0</v>
      </c>
      <c r="CK126" s="394">
        <f t="shared" si="166"/>
        <v>0</v>
      </c>
      <c r="CL126" s="366">
        <f t="shared" si="167"/>
        <v>0</v>
      </c>
      <c r="CM126" s="366">
        <f t="shared" si="168"/>
        <v>0</v>
      </c>
      <c r="CN126" s="394">
        <f t="shared" si="169"/>
        <v>1</v>
      </c>
      <c r="CO126" s="366">
        <f t="shared" si="170"/>
        <v>83.88</v>
      </c>
      <c r="CP126" s="366">
        <f t="shared" si="171"/>
        <v>9230000</v>
      </c>
      <c r="CQ126" s="394">
        <f t="shared" si="172"/>
        <v>0</v>
      </c>
      <c r="CR126" s="366">
        <f t="shared" si="173"/>
        <v>0</v>
      </c>
      <c r="CS126" s="366">
        <f t="shared" si="174"/>
        <v>0</v>
      </c>
      <c r="CT126" s="394">
        <f t="shared" si="175"/>
        <v>0</v>
      </c>
      <c r="CU126" s="366">
        <f t="shared" si="176"/>
        <v>0</v>
      </c>
      <c r="CV126" s="366">
        <f t="shared" si="177"/>
        <v>0</v>
      </c>
    </row>
    <row r="127" spans="1:100" x14ac:dyDescent="0.3">
      <c r="A127" s="87">
        <v>8</v>
      </c>
      <c r="B127" s="85" t="s">
        <v>23</v>
      </c>
      <c r="C127" s="8" t="s">
        <v>189</v>
      </c>
      <c r="D127" s="8" t="s">
        <v>187</v>
      </c>
      <c r="E127" s="8" t="s">
        <v>102</v>
      </c>
      <c r="F127" s="47" t="s">
        <v>18</v>
      </c>
      <c r="G127" s="47" t="s">
        <v>18</v>
      </c>
      <c r="H127" s="7" t="s">
        <v>346</v>
      </c>
      <c r="I127" s="26">
        <v>2021</v>
      </c>
      <c r="J127" s="6" t="s">
        <v>83</v>
      </c>
      <c r="K127" s="111">
        <v>6</v>
      </c>
      <c r="L127" s="2" t="s">
        <v>375</v>
      </c>
      <c r="M127" s="107" t="s">
        <v>17</v>
      </c>
      <c r="N127" s="106">
        <v>212.99</v>
      </c>
      <c r="O127" s="108">
        <v>75966.009999999995</v>
      </c>
      <c r="P127" s="361">
        <v>16180000</v>
      </c>
      <c r="Q127" s="394">
        <f t="shared" si="110"/>
        <v>0</v>
      </c>
      <c r="R127" s="395">
        <f t="shared" si="198"/>
        <v>0</v>
      </c>
      <c r="S127" s="395">
        <f t="shared" si="199"/>
        <v>0</v>
      </c>
      <c r="T127" s="394">
        <f t="shared" si="111"/>
        <v>1</v>
      </c>
      <c r="U127" s="395">
        <f t="shared" si="200"/>
        <v>212.99</v>
      </c>
      <c r="V127" s="395">
        <f t="shared" si="201"/>
        <v>16180000</v>
      </c>
      <c r="W127" s="394">
        <f t="shared" si="112"/>
        <v>0</v>
      </c>
      <c r="X127" s="396">
        <f t="shared" si="202"/>
        <v>0</v>
      </c>
      <c r="Y127" s="396">
        <f t="shared" si="203"/>
        <v>0</v>
      </c>
      <c r="Z127" s="394">
        <f t="shared" si="113"/>
        <v>0</v>
      </c>
      <c r="AA127" s="396">
        <f t="shared" si="204"/>
        <v>0</v>
      </c>
      <c r="AB127" s="396">
        <f t="shared" si="205"/>
        <v>0</v>
      </c>
      <c r="AC127" s="394">
        <f t="shared" si="114"/>
        <v>0</v>
      </c>
      <c r="AD127" s="396">
        <f t="shared" si="206"/>
        <v>0</v>
      </c>
      <c r="AE127" s="396">
        <f t="shared" si="207"/>
        <v>0</v>
      </c>
      <c r="AF127" s="389">
        <f t="shared" si="208"/>
        <v>212.99</v>
      </c>
      <c r="AG127" s="367">
        <f t="shared" si="209"/>
        <v>16180000</v>
      </c>
      <c r="AH127" s="367">
        <f t="shared" si="210"/>
        <v>1</v>
      </c>
      <c r="AI127" s="367">
        <f t="shared" si="211"/>
        <v>0</v>
      </c>
      <c r="AJ127" s="367">
        <f t="shared" si="212"/>
        <v>0</v>
      </c>
      <c r="AK127" s="372">
        <f t="shared" si="213"/>
        <v>0</v>
      </c>
      <c r="AL127" s="394">
        <f t="shared" si="115"/>
        <v>0</v>
      </c>
      <c r="AM127" s="395">
        <f t="shared" si="116"/>
        <v>0</v>
      </c>
      <c r="AN127" s="395">
        <f t="shared" si="117"/>
        <v>0</v>
      </c>
      <c r="AO127" s="394">
        <f t="shared" si="118"/>
        <v>1</v>
      </c>
      <c r="AP127" s="395">
        <f t="shared" si="119"/>
        <v>212.99</v>
      </c>
      <c r="AQ127" s="395">
        <f t="shared" si="120"/>
        <v>16180000</v>
      </c>
      <c r="AR127" s="394">
        <f t="shared" si="121"/>
        <v>0</v>
      </c>
      <c r="AS127" s="366">
        <f t="shared" si="122"/>
        <v>0</v>
      </c>
      <c r="AT127" s="366">
        <f t="shared" si="123"/>
        <v>0</v>
      </c>
      <c r="AU127" s="394">
        <f t="shared" si="124"/>
        <v>1</v>
      </c>
      <c r="AV127" s="395">
        <f t="shared" si="125"/>
        <v>212.99</v>
      </c>
      <c r="AW127" s="395">
        <f t="shared" si="126"/>
        <v>16180000</v>
      </c>
      <c r="AX127" s="394">
        <f t="shared" si="127"/>
        <v>0</v>
      </c>
      <c r="AY127" s="366">
        <f t="shared" si="128"/>
        <v>0</v>
      </c>
      <c r="AZ127" s="366">
        <f t="shared" si="129"/>
        <v>0</v>
      </c>
      <c r="BA127" s="394">
        <f t="shared" si="130"/>
        <v>0</v>
      </c>
      <c r="BB127" s="366">
        <f t="shared" si="178"/>
        <v>0</v>
      </c>
      <c r="BC127" s="366">
        <f t="shared" si="179"/>
        <v>0</v>
      </c>
      <c r="BD127" s="394">
        <f t="shared" si="133"/>
        <v>0</v>
      </c>
      <c r="BE127" s="366">
        <f t="shared" si="180"/>
        <v>0</v>
      </c>
      <c r="BF127" s="366">
        <f t="shared" si="181"/>
        <v>0</v>
      </c>
      <c r="BG127" s="394">
        <f t="shared" si="136"/>
        <v>0</v>
      </c>
      <c r="BH127" s="366">
        <f t="shared" si="182"/>
        <v>0</v>
      </c>
      <c r="BI127" s="366">
        <f t="shared" si="183"/>
        <v>0</v>
      </c>
      <c r="BJ127" s="394">
        <f t="shared" si="139"/>
        <v>0</v>
      </c>
      <c r="BK127" s="366">
        <f t="shared" si="184"/>
        <v>0</v>
      </c>
      <c r="BL127" s="366">
        <f t="shared" si="185"/>
        <v>0</v>
      </c>
      <c r="BM127" s="394">
        <f t="shared" si="142"/>
        <v>1</v>
      </c>
      <c r="BN127" s="366">
        <f t="shared" si="186"/>
        <v>212.99</v>
      </c>
      <c r="BO127" s="366">
        <f t="shared" si="187"/>
        <v>16180000</v>
      </c>
      <c r="BP127" s="394">
        <f t="shared" si="145"/>
        <v>0</v>
      </c>
      <c r="BQ127" s="366">
        <f t="shared" si="188"/>
        <v>0</v>
      </c>
      <c r="BR127" s="366">
        <f t="shared" si="189"/>
        <v>0</v>
      </c>
      <c r="BS127" s="394">
        <f t="shared" si="148"/>
        <v>0</v>
      </c>
      <c r="BT127" s="366">
        <f t="shared" si="190"/>
        <v>0</v>
      </c>
      <c r="BU127" s="366">
        <f t="shared" si="191"/>
        <v>0</v>
      </c>
      <c r="BV127" s="394">
        <f t="shared" si="151"/>
        <v>0</v>
      </c>
      <c r="BW127" s="366">
        <f t="shared" si="192"/>
        <v>0</v>
      </c>
      <c r="BX127" s="366">
        <f t="shared" si="193"/>
        <v>0</v>
      </c>
      <c r="BY127" s="394">
        <f t="shared" si="154"/>
        <v>0</v>
      </c>
      <c r="BZ127" s="366">
        <f t="shared" si="194"/>
        <v>0</v>
      </c>
      <c r="CA127" s="366">
        <f t="shared" si="195"/>
        <v>0</v>
      </c>
      <c r="CB127" s="394">
        <f t="shared" si="157"/>
        <v>0</v>
      </c>
      <c r="CC127" s="366">
        <f t="shared" si="196"/>
        <v>0</v>
      </c>
      <c r="CD127" s="366">
        <f t="shared" si="197"/>
        <v>0</v>
      </c>
      <c r="CE127" s="394">
        <f t="shared" si="160"/>
        <v>0</v>
      </c>
      <c r="CF127" s="366">
        <f t="shared" si="161"/>
        <v>0</v>
      </c>
      <c r="CG127" s="366">
        <f t="shared" si="162"/>
        <v>0</v>
      </c>
      <c r="CH127" s="394">
        <f t="shared" si="163"/>
        <v>0</v>
      </c>
      <c r="CI127" s="366">
        <f t="shared" si="164"/>
        <v>0</v>
      </c>
      <c r="CJ127" s="366">
        <f t="shared" si="165"/>
        <v>0</v>
      </c>
      <c r="CK127" s="394">
        <f t="shared" si="166"/>
        <v>0</v>
      </c>
      <c r="CL127" s="366">
        <f t="shared" si="167"/>
        <v>0</v>
      </c>
      <c r="CM127" s="366">
        <f t="shared" si="168"/>
        <v>0</v>
      </c>
      <c r="CN127" s="394">
        <f t="shared" si="169"/>
        <v>1</v>
      </c>
      <c r="CO127" s="366">
        <f t="shared" si="170"/>
        <v>212.99</v>
      </c>
      <c r="CP127" s="366">
        <f t="shared" si="171"/>
        <v>16180000</v>
      </c>
      <c r="CQ127" s="394">
        <f t="shared" si="172"/>
        <v>0</v>
      </c>
      <c r="CR127" s="366">
        <f t="shared" si="173"/>
        <v>0</v>
      </c>
      <c r="CS127" s="366">
        <f t="shared" si="174"/>
        <v>0</v>
      </c>
      <c r="CT127" s="394">
        <f t="shared" si="175"/>
        <v>0</v>
      </c>
      <c r="CU127" s="366">
        <f t="shared" si="176"/>
        <v>0</v>
      </c>
      <c r="CV127" s="366">
        <f t="shared" si="177"/>
        <v>0</v>
      </c>
    </row>
    <row r="128" spans="1:100" x14ac:dyDescent="0.3">
      <c r="A128" s="87">
        <v>9</v>
      </c>
      <c r="B128" s="85" t="s">
        <v>23</v>
      </c>
      <c r="C128" s="8" t="s">
        <v>189</v>
      </c>
      <c r="D128" s="8" t="s">
        <v>187</v>
      </c>
      <c r="E128" s="8" t="s">
        <v>102</v>
      </c>
      <c r="F128" s="47" t="s">
        <v>18</v>
      </c>
      <c r="G128" s="47" t="s">
        <v>18</v>
      </c>
      <c r="H128" s="7" t="s">
        <v>346</v>
      </c>
      <c r="I128" s="26">
        <v>2021</v>
      </c>
      <c r="J128" s="17" t="s">
        <v>82</v>
      </c>
      <c r="K128" s="111">
        <v>3</v>
      </c>
      <c r="L128" s="410" t="s">
        <v>376</v>
      </c>
      <c r="M128" s="107" t="s">
        <v>17</v>
      </c>
      <c r="N128" s="106">
        <v>35.44</v>
      </c>
      <c r="O128" s="108">
        <v>78019.19</v>
      </c>
      <c r="P128" s="361">
        <v>2765000</v>
      </c>
      <c r="Q128" s="394">
        <f t="shared" si="110"/>
        <v>0</v>
      </c>
      <c r="R128" s="395">
        <f t="shared" si="198"/>
        <v>0</v>
      </c>
      <c r="S128" s="395">
        <f t="shared" si="199"/>
        <v>0</v>
      </c>
      <c r="T128" s="394">
        <f t="shared" si="111"/>
        <v>1</v>
      </c>
      <c r="U128" s="395">
        <f t="shared" si="200"/>
        <v>35.44</v>
      </c>
      <c r="V128" s="395">
        <f t="shared" si="201"/>
        <v>2765000</v>
      </c>
      <c r="W128" s="394">
        <f t="shared" si="112"/>
        <v>0</v>
      </c>
      <c r="X128" s="396">
        <f t="shared" si="202"/>
        <v>0</v>
      </c>
      <c r="Y128" s="396">
        <f t="shared" si="203"/>
        <v>0</v>
      </c>
      <c r="Z128" s="394">
        <f t="shared" si="113"/>
        <v>0</v>
      </c>
      <c r="AA128" s="396">
        <f t="shared" si="204"/>
        <v>0</v>
      </c>
      <c r="AB128" s="396">
        <f t="shared" si="205"/>
        <v>0</v>
      </c>
      <c r="AC128" s="394">
        <f t="shared" si="114"/>
        <v>0</v>
      </c>
      <c r="AD128" s="396">
        <f t="shared" si="206"/>
        <v>0</v>
      </c>
      <c r="AE128" s="396">
        <f t="shared" si="207"/>
        <v>0</v>
      </c>
      <c r="AF128" s="389">
        <f t="shared" si="208"/>
        <v>35.44</v>
      </c>
      <c r="AG128" s="367">
        <f t="shared" si="209"/>
        <v>2765000</v>
      </c>
      <c r="AH128" s="367">
        <f t="shared" si="210"/>
        <v>1</v>
      </c>
      <c r="AI128" s="367">
        <f t="shared" si="211"/>
        <v>0</v>
      </c>
      <c r="AJ128" s="367">
        <f t="shared" si="212"/>
        <v>0</v>
      </c>
      <c r="AK128" s="372">
        <f t="shared" si="213"/>
        <v>0</v>
      </c>
      <c r="AL128" s="394">
        <f t="shared" si="115"/>
        <v>0</v>
      </c>
      <c r="AM128" s="395">
        <f t="shared" si="116"/>
        <v>0</v>
      </c>
      <c r="AN128" s="395">
        <f t="shared" si="117"/>
        <v>0</v>
      </c>
      <c r="AO128" s="394">
        <f t="shared" si="118"/>
        <v>0</v>
      </c>
      <c r="AP128" s="395">
        <f t="shared" si="119"/>
        <v>0</v>
      </c>
      <c r="AQ128" s="395">
        <f t="shared" si="120"/>
        <v>0</v>
      </c>
      <c r="AR128" s="394">
        <f t="shared" si="121"/>
        <v>1</v>
      </c>
      <c r="AS128" s="366">
        <f t="shared" si="122"/>
        <v>35.44</v>
      </c>
      <c r="AT128" s="366">
        <f t="shared" si="123"/>
        <v>2765000</v>
      </c>
      <c r="AU128" s="394">
        <f t="shared" si="124"/>
        <v>1</v>
      </c>
      <c r="AV128" s="395">
        <f t="shared" si="125"/>
        <v>35.44</v>
      </c>
      <c r="AW128" s="395">
        <f t="shared" si="126"/>
        <v>2765000</v>
      </c>
      <c r="AX128" s="394">
        <f t="shared" si="127"/>
        <v>0</v>
      </c>
      <c r="AY128" s="366">
        <f t="shared" si="128"/>
        <v>0</v>
      </c>
      <c r="AZ128" s="366">
        <f t="shared" si="129"/>
        <v>0</v>
      </c>
      <c r="BA128" s="394">
        <f t="shared" si="130"/>
        <v>0</v>
      </c>
      <c r="BB128" s="366">
        <f t="shared" si="178"/>
        <v>0</v>
      </c>
      <c r="BC128" s="366">
        <f t="shared" si="179"/>
        <v>0</v>
      </c>
      <c r="BD128" s="394">
        <f t="shared" si="133"/>
        <v>0</v>
      </c>
      <c r="BE128" s="366">
        <f t="shared" si="180"/>
        <v>0</v>
      </c>
      <c r="BF128" s="366">
        <f t="shared" si="181"/>
        <v>0</v>
      </c>
      <c r="BG128" s="394">
        <f t="shared" si="136"/>
        <v>0</v>
      </c>
      <c r="BH128" s="366">
        <f t="shared" si="182"/>
        <v>0</v>
      </c>
      <c r="BI128" s="366">
        <f t="shared" si="183"/>
        <v>0</v>
      </c>
      <c r="BJ128" s="394">
        <f t="shared" si="139"/>
        <v>0</v>
      </c>
      <c r="BK128" s="366">
        <f t="shared" si="184"/>
        <v>0</v>
      </c>
      <c r="BL128" s="366">
        <f t="shared" si="185"/>
        <v>0</v>
      </c>
      <c r="BM128" s="394">
        <f t="shared" si="142"/>
        <v>1</v>
      </c>
      <c r="BN128" s="366">
        <f t="shared" si="186"/>
        <v>35.44</v>
      </c>
      <c r="BO128" s="366">
        <f t="shared" si="187"/>
        <v>2765000</v>
      </c>
      <c r="BP128" s="394">
        <f t="shared" si="145"/>
        <v>0</v>
      </c>
      <c r="BQ128" s="366">
        <f t="shared" si="188"/>
        <v>0</v>
      </c>
      <c r="BR128" s="366">
        <f t="shared" si="189"/>
        <v>0</v>
      </c>
      <c r="BS128" s="394">
        <f t="shared" si="148"/>
        <v>0</v>
      </c>
      <c r="BT128" s="366">
        <f t="shared" si="190"/>
        <v>0</v>
      </c>
      <c r="BU128" s="366">
        <f t="shared" si="191"/>
        <v>0</v>
      </c>
      <c r="BV128" s="394">
        <f t="shared" si="151"/>
        <v>0</v>
      </c>
      <c r="BW128" s="366">
        <f t="shared" si="192"/>
        <v>0</v>
      </c>
      <c r="BX128" s="366">
        <f t="shared" si="193"/>
        <v>0</v>
      </c>
      <c r="BY128" s="394">
        <f t="shared" si="154"/>
        <v>0</v>
      </c>
      <c r="BZ128" s="366">
        <f t="shared" si="194"/>
        <v>0</v>
      </c>
      <c r="CA128" s="366">
        <f t="shared" si="195"/>
        <v>0</v>
      </c>
      <c r="CB128" s="394">
        <f t="shared" si="157"/>
        <v>0</v>
      </c>
      <c r="CC128" s="366">
        <f t="shared" si="196"/>
        <v>0</v>
      </c>
      <c r="CD128" s="366">
        <f t="shared" si="197"/>
        <v>0</v>
      </c>
      <c r="CE128" s="394">
        <f t="shared" si="160"/>
        <v>0</v>
      </c>
      <c r="CF128" s="366">
        <f t="shared" si="161"/>
        <v>0</v>
      </c>
      <c r="CG128" s="366">
        <f t="shared" si="162"/>
        <v>0</v>
      </c>
      <c r="CH128" s="394">
        <f t="shared" si="163"/>
        <v>0</v>
      </c>
      <c r="CI128" s="366">
        <f t="shared" si="164"/>
        <v>0</v>
      </c>
      <c r="CJ128" s="366">
        <f t="shared" si="165"/>
        <v>0</v>
      </c>
      <c r="CK128" s="394">
        <f t="shared" si="166"/>
        <v>0</v>
      </c>
      <c r="CL128" s="366">
        <f t="shared" si="167"/>
        <v>0</v>
      </c>
      <c r="CM128" s="366">
        <f t="shared" si="168"/>
        <v>0</v>
      </c>
      <c r="CN128" s="394">
        <f t="shared" si="169"/>
        <v>1</v>
      </c>
      <c r="CO128" s="366">
        <f t="shared" si="170"/>
        <v>35.44</v>
      </c>
      <c r="CP128" s="366">
        <f t="shared" si="171"/>
        <v>2765000</v>
      </c>
      <c r="CQ128" s="394">
        <f t="shared" si="172"/>
        <v>0</v>
      </c>
      <c r="CR128" s="366">
        <f t="shared" si="173"/>
        <v>0</v>
      </c>
      <c r="CS128" s="366">
        <f t="shared" si="174"/>
        <v>0</v>
      </c>
      <c r="CT128" s="394">
        <f t="shared" si="175"/>
        <v>0</v>
      </c>
      <c r="CU128" s="366">
        <f t="shared" si="176"/>
        <v>0</v>
      </c>
      <c r="CV128" s="366">
        <f t="shared" si="177"/>
        <v>0</v>
      </c>
    </row>
    <row r="129" spans="1:100" x14ac:dyDescent="0.3">
      <c r="A129" s="87">
        <v>10</v>
      </c>
      <c r="B129" s="85" t="s">
        <v>23</v>
      </c>
      <c r="C129" s="8" t="s">
        <v>189</v>
      </c>
      <c r="D129" s="8" t="s">
        <v>187</v>
      </c>
      <c r="E129" s="8" t="s">
        <v>102</v>
      </c>
      <c r="F129" s="47" t="s">
        <v>18</v>
      </c>
      <c r="G129" s="47" t="s">
        <v>18</v>
      </c>
      <c r="H129" s="7" t="s">
        <v>346</v>
      </c>
      <c r="I129" s="26">
        <v>2021</v>
      </c>
      <c r="J129" s="17" t="s">
        <v>82</v>
      </c>
      <c r="K129" s="111">
        <v>4</v>
      </c>
      <c r="L129" s="410" t="s">
        <v>376</v>
      </c>
      <c r="M129" s="107" t="s">
        <v>17</v>
      </c>
      <c r="N129" s="106">
        <v>31.21</v>
      </c>
      <c r="O129" s="108">
        <v>78019.87</v>
      </c>
      <c r="P129" s="361">
        <v>2435000</v>
      </c>
      <c r="Q129" s="394">
        <f t="shared" si="110"/>
        <v>0</v>
      </c>
      <c r="R129" s="395">
        <f t="shared" si="198"/>
        <v>0</v>
      </c>
      <c r="S129" s="395">
        <f t="shared" si="199"/>
        <v>0</v>
      </c>
      <c r="T129" s="394">
        <f t="shared" si="111"/>
        <v>1</v>
      </c>
      <c r="U129" s="395">
        <f t="shared" si="200"/>
        <v>31.21</v>
      </c>
      <c r="V129" s="395">
        <f t="shared" si="201"/>
        <v>2435000</v>
      </c>
      <c r="W129" s="394">
        <f t="shared" si="112"/>
        <v>0</v>
      </c>
      <c r="X129" s="396">
        <f t="shared" si="202"/>
        <v>0</v>
      </c>
      <c r="Y129" s="396">
        <f t="shared" si="203"/>
        <v>0</v>
      </c>
      <c r="Z129" s="394">
        <f t="shared" si="113"/>
        <v>0</v>
      </c>
      <c r="AA129" s="396">
        <f t="shared" si="204"/>
        <v>0</v>
      </c>
      <c r="AB129" s="396">
        <f t="shared" si="205"/>
        <v>0</v>
      </c>
      <c r="AC129" s="394">
        <f t="shared" si="114"/>
        <v>0</v>
      </c>
      <c r="AD129" s="396">
        <f t="shared" si="206"/>
        <v>0</v>
      </c>
      <c r="AE129" s="396">
        <f t="shared" si="207"/>
        <v>0</v>
      </c>
      <c r="AF129" s="389">
        <f t="shared" si="208"/>
        <v>31.21</v>
      </c>
      <c r="AG129" s="367">
        <f t="shared" si="209"/>
        <v>2435000</v>
      </c>
      <c r="AH129" s="367">
        <f t="shared" si="210"/>
        <v>1</v>
      </c>
      <c r="AI129" s="367">
        <f t="shared" si="211"/>
        <v>0</v>
      </c>
      <c r="AJ129" s="367">
        <f t="shared" si="212"/>
        <v>0</v>
      </c>
      <c r="AK129" s="372">
        <f t="shared" si="213"/>
        <v>0</v>
      </c>
      <c r="AL129" s="394">
        <f t="shared" si="115"/>
        <v>0</v>
      </c>
      <c r="AM129" s="395">
        <f t="shared" si="116"/>
        <v>0</v>
      </c>
      <c r="AN129" s="395">
        <f t="shared" si="117"/>
        <v>0</v>
      </c>
      <c r="AO129" s="394">
        <f t="shared" si="118"/>
        <v>0</v>
      </c>
      <c r="AP129" s="395">
        <f t="shared" si="119"/>
        <v>0</v>
      </c>
      <c r="AQ129" s="395">
        <f t="shared" si="120"/>
        <v>0</v>
      </c>
      <c r="AR129" s="394">
        <f t="shared" si="121"/>
        <v>1</v>
      </c>
      <c r="AS129" s="366">
        <f t="shared" si="122"/>
        <v>31.21</v>
      </c>
      <c r="AT129" s="366">
        <f t="shared" si="123"/>
        <v>2435000</v>
      </c>
      <c r="AU129" s="394">
        <f t="shared" si="124"/>
        <v>1</v>
      </c>
      <c r="AV129" s="395">
        <f t="shared" si="125"/>
        <v>31.21</v>
      </c>
      <c r="AW129" s="395">
        <f t="shared" si="126"/>
        <v>2435000</v>
      </c>
      <c r="AX129" s="394">
        <f t="shared" si="127"/>
        <v>0</v>
      </c>
      <c r="AY129" s="366">
        <f t="shared" si="128"/>
        <v>0</v>
      </c>
      <c r="AZ129" s="366">
        <f t="shared" si="129"/>
        <v>0</v>
      </c>
      <c r="BA129" s="394">
        <f t="shared" si="130"/>
        <v>0</v>
      </c>
      <c r="BB129" s="366">
        <f t="shared" si="178"/>
        <v>0</v>
      </c>
      <c r="BC129" s="366">
        <f t="shared" si="179"/>
        <v>0</v>
      </c>
      <c r="BD129" s="394">
        <f t="shared" si="133"/>
        <v>0</v>
      </c>
      <c r="BE129" s="366">
        <f t="shared" si="180"/>
        <v>0</v>
      </c>
      <c r="BF129" s="366">
        <f t="shared" si="181"/>
        <v>0</v>
      </c>
      <c r="BG129" s="394">
        <f t="shared" si="136"/>
        <v>0</v>
      </c>
      <c r="BH129" s="366">
        <f t="shared" si="182"/>
        <v>0</v>
      </c>
      <c r="BI129" s="366">
        <f t="shared" si="183"/>
        <v>0</v>
      </c>
      <c r="BJ129" s="394">
        <f t="shared" si="139"/>
        <v>0</v>
      </c>
      <c r="BK129" s="366">
        <f t="shared" si="184"/>
        <v>0</v>
      </c>
      <c r="BL129" s="366">
        <f t="shared" si="185"/>
        <v>0</v>
      </c>
      <c r="BM129" s="394">
        <f t="shared" si="142"/>
        <v>1</v>
      </c>
      <c r="BN129" s="366">
        <f t="shared" si="186"/>
        <v>31.21</v>
      </c>
      <c r="BO129" s="366">
        <f t="shared" si="187"/>
        <v>2435000</v>
      </c>
      <c r="BP129" s="394">
        <f t="shared" si="145"/>
        <v>0</v>
      </c>
      <c r="BQ129" s="366">
        <f t="shared" si="188"/>
        <v>0</v>
      </c>
      <c r="BR129" s="366">
        <f t="shared" si="189"/>
        <v>0</v>
      </c>
      <c r="BS129" s="394">
        <f t="shared" si="148"/>
        <v>0</v>
      </c>
      <c r="BT129" s="366">
        <f t="shared" si="190"/>
        <v>0</v>
      </c>
      <c r="BU129" s="366">
        <f t="shared" si="191"/>
        <v>0</v>
      </c>
      <c r="BV129" s="394">
        <f t="shared" si="151"/>
        <v>0</v>
      </c>
      <c r="BW129" s="366">
        <f t="shared" si="192"/>
        <v>0</v>
      </c>
      <c r="BX129" s="366">
        <f t="shared" si="193"/>
        <v>0</v>
      </c>
      <c r="BY129" s="394">
        <f t="shared" si="154"/>
        <v>0</v>
      </c>
      <c r="BZ129" s="366">
        <f t="shared" si="194"/>
        <v>0</v>
      </c>
      <c r="CA129" s="366">
        <f t="shared" si="195"/>
        <v>0</v>
      </c>
      <c r="CB129" s="394">
        <f t="shared" si="157"/>
        <v>0</v>
      </c>
      <c r="CC129" s="366">
        <f t="shared" si="196"/>
        <v>0</v>
      </c>
      <c r="CD129" s="366">
        <f t="shared" si="197"/>
        <v>0</v>
      </c>
      <c r="CE129" s="394">
        <f t="shared" si="160"/>
        <v>0</v>
      </c>
      <c r="CF129" s="366">
        <f t="shared" si="161"/>
        <v>0</v>
      </c>
      <c r="CG129" s="366">
        <f t="shared" si="162"/>
        <v>0</v>
      </c>
      <c r="CH129" s="394">
        <f t="shared" si="163"/>
        <v>0</v>
      </c>
      <c r="CI129" s="366">
        <f t="shared" si="164"/>
        <v>0</v>
      </c>
      <c r="CJ129" s="366">
        <f t="shared" si="165"/>
        <v>0</v>
      </c>
      <c r="CK129" s="394">
        <f t="shared" si="166"/>
        <v>0</v>
      </c>
      <c r="CL129" s="366">
        <f t="shared" si="167"/>
        <v>0</v>
      </c>
      <c r="CM129" s="366">
        <f t="shared" si="168"/>
        <v>0</v>
      </c>
      <c r="CN129" s="394">
        <f t="shared" si="169"/>
        <v>1</v>
      </c>
      <c r="CO129" s="366">
        <f t="shared" si="170"/>
        <v>31.21</v>
      </c>
      <c r="CP129" s="366">
        <f t="shared" si="171"/>
        <v>2435000</v>
      </c>
      <c r="CQ129" s="394">
        <f t="shared" si="172"/>
        <v>0</v>
      </c>
      <c r="CR129" s="366">
        <f t="shared" si="173"/>
        <v>0</v>
      </c>
      <c r="CS129" s="366">
        <f t="shared" si="174"/>
        <v>0</v>
      </c>
      <c r="CT129" s="394">
        <f t="shared" si="175"/>
        <v>0</v>
      </c>
      <c r="CU129" s="366">
        <f t="shared" si="176"/>
        <v>0</v>
      </c>
      <c r="CV129" s="366">
        <f t="shared" si="177"/>
        <v>0</v>
      </c>
    </row>
    <row r="130" spans="1:100" x14ac:dyDescent="0.3">
      <c r="A130" s="87">
        <v>11</v>
      </c>
      <c r="B130" s="85" t="s">
        <v>23</v>
      </c>
      <c r="C130" s="8" t="s">
        <v>189</v>
      </c>
      <c r="D130" s="8" t="s">
        <v>187</v>
      </c>
      <c r="E130" s="8" t="s">
        <v>102</v>
      </c>
      <c r="F130" s="47" t="s">
        <v>18</v>
      </c>
      <c r="G130" s="47" t="s">
        <v>18</v>
      </c>
      <c r="H130" s="7" t="s">
        <v>346</v>
      </c>
      <c r="I130" s="26">
        <v>2021</v>
      </c>
      <c r="J130" s="17" t="s">
        <v>82</v>
      </c>
      <c r="K130" s="111">
        <v>5</v>
      </c>
      <c r="L130" s="410" t="s">
        <v>376</v>
      </c>
      <c r="M130" s="107" t="s">
        <v>17</v>
      </c>
      <c r="N130" s="106">
        <v>30.99</v>
      </c>
      <c r="O130" s="108">
        <v>78089.710000000006</v>
      </c>
      <c r="P130" s="361">
        <v>2420000</v>
      </c>
      <c r="Q130" s="394">
        <f t="shared" si="110"/>
        <v>0</v>
      </c>
      <c r="R130" s="395">
        <f t="shared" si="198"/>
        <v>0</v>
      </c>
      <c r="S130" s="395">
        <f t="shared" si="199"/>
        <v>0</v>
      </c>
      <c r="T130" s="394">
        <f t="shared" si="111"/>
        <v>1</v>
      </c>
      <c r="U130" s="395">
        <f t="shared" si="200"/>
        <v>30.99</v>
      </c>
      <c r="V130" s="395">
        <f t="shared" si="201"/>
        <v>2420000</v>
      </c>
      <c r="W130" s="394">
        <f t="shared" si="112"/>
        <v>0</v>
      </c>
      <c r="X130" s="396">
        <f t="shared" si="202"/>
        <v>0</v>
      </c>
      <c r="Y130" s="396">
        <f t="shared" si="203"/>
        <v>0</v>
      </c>
      <c r="Z130" s="394">
        <f t="shared" si="113"/>
        <v>0</v>
      </c>
      <c r="AA130" s="396">
        <f t="shared" si="204"/>
        <v>0</v>
      </c>
      <c r="AB130" s="396">
        <f t="shared" si="205"/>
        <v>0</v>
      </c>
      <c r="AC130" s="394">
        <f t="shared" si="114"/>
        <v>0</v>
      </c>
      <c r="AD130" s="396">
        <f t="shared" si="206"/>
        <v>0</v>
      </c>
      <c r="AE130" s="396">
        <f t="shared" si="207"/>
        <v>0</v>
      </c>
      <c r="AF130" s="389">
        <f t="shared" si="208"/>
        <v>30.99</v>
      </c>
      <c r="AG130" s="367">
        <f t="shared" si="209"/>
        <v>2420000</v>
      </c>
      <c r="AH130" s="367">
        <f t="shared" si="210"/>
        <v>1</v>
      </c>
      <c r="AI130" s="367">
        <f t="shared" si="211"/>
        <v>0</v>
      </c>
      <c r="AJ130" s="367">
        <f t="shared" si="212"/>
        <v>0</v>
      </c>
      <c r="AK130" s="372">
        <f t="shared" si="213"/>
        <v>0</v>
      </c>
      <c r="AL130" s="394">
        <f t="shared" si="115"/>
        <v>0</v>
      </c>
      <c r="AM130" s="395">
        <f t="shared" si="116"/>
        <v>0</v>
      </c>
      <c r="AN130" s="395">
        <f t="shared" si="117"/>
        <v>0</v>
      </c>
      <c r="AO130" s="394">
        <f t="shared" si="118"/>
        <v>0</v>
      </c>
      <c r="AP130" s="395">
        <f t="shared" si="119"/>
        <v>0</v>
      </c>
      <c r="AQ130" s="395">
        <f t="shared" si="120"/>
        <v>0</v>
      </c>
      <c r="AR130" s="394">
        <f t="shared" si="121"/>
        <v>1</v>
      </c>
      <c r="AS130" s="366">
        <f t="shared" si="122"/>
        <v>30.99</v>
      </c>
      <c r="AT130" s="366">
        <f t="shared" si="123"/>
        <v>2420000</v>
      </c>
      <c r="AU130" s="394">
        <f t="shared" si="124"/>
        <v>1</v>
      </c>
      <c r="AV130" s="395">
        <f t="shared" si="125"/>
        <v>30.99</v>
      </c>
      <c r="AW130" s="395">
        <f t="shared" si="126"/>
        <v>2420000</v>
      </c>
      <c r="AX130" s="394">
        <f t="shared" si="127"/>
        <v>0</v>
      </c>
      <c r="AY130" s="366">
        <f t="shared" si="128"/>
        <v>0</v>
      </c>
      <c r="AZ130" s="366">
        <f t="shared" si="129"/>
        <v>0</v>
      </c>
      <c r="BA130" s="394">
        <f t="shared" si="130"/>
        <v>0</v>
      </c>
      <c r="BB130" s="366">
        <f t="shared" si="178"/>
        <v>0</v>
      </c>
      <c r="BC130" s="366">
        <f t="shared" si="179"/>
        <v>0</v>
      </c>
      <c r="BD130" s="394">
        <f t="shared" si="133"/>
        <v>0</v>
      </c>
      <c r="BE130" s="366">
        <f t="shared" si="180"/>
        <v>0</v>
      </c>
      <c r="BF130" s="366">
        <f t="shared" si="181"/>
        <v>0</v>
      </c>
      <c r="BG130" s="394">
        <f t="shared" si="136"/>
        <v>0</v>
      </c>
      <c r="BH130" s="366">
        <f t="shared" si="182"/>
        <v>0</v>
      </c>
      <c r="BI130" s="366">
        <f t="shared" si="183"/>
        <v>0</v>
      </c>
      <c r="BJ130" s="394">
        <f t="shared" si="139"/>
        <v>0</v>
      </c>
      <c r="BK130" s="366">
        <f t="shared" si="184"/>
        <v>0</v>
      </c>
      <c r="BL130" s="366">
        <f t="shared" si="185"/>
        <v>0</v>
      </c>
      <c r="BM130" s="394">
        <f t="shared" si="142"/>
        <v>1</v>
      </c>
      <c r="BN130" s="366">
        <f t="shared" si="186"/>
        <v>30.99</v>
      </c>
      <c r="BO130" s="366">
        <f t="shared" si="187"/>
        <v>2420000</v>
      </c>
      <c r="BP130" s="394">
        <f t="shared" si="145"/>
        <v>0</v>
      </c>
      <c r="BQ130" s="366">
        <f t="shared" si="188"/>
        <v>0</v>
      </c>
      <c r="BR130" s="366">
        <f t="shared" si="189"/>
        <v>0</v>
      </c>
      <c r="BS130" s="394">
        <f t="shared" si="148"/>
        <v>0</v>
      </c>
      <c r="BT130" s="366">
        <f t="shared" si="190"/>
        <v>0</v>
      </c>
      <c r="BU130" s="366">
        <f t="shared" si="191"/>
        <v>0</v>
      </c>
      <c r="BV130" s="394">
        <f t="shared" si="151"/>
        <v>0</v>
      </c>
      <c r="BW130" s="366">
        <f t="shared" si="192"/>
        <v>0</v>
      </c>
      <c r="BX130" s="366">
        <f t="shared" si="193"/>
        <v>0</v>
      </c>
      <c r="BY130" s="394">
        <f t="shared" si="154"/>
        <v>0</v>
      </c>
      <c r="BZ130" s="366">
        <f t="shared" si="194"/>
        <v>0</v>
      </c>
      <c r="CA130" s="366">
        <f t="shared" si="195"/>
        <v>0</v>
      </c>
      <c r="CB130" s="394">
        <f t="shared" si="157"/>
        <v>0</v>
      </c>
      <c r="CC130" s="366">
        <f t="shared" si="196"/>
        <v>0</v>
      </c>
      <c r="CD130" s="366">
        <f t="shared" si="197"/>
        <v>0</v>
      </c>
      <c r="CE130" s="394">
        <f t="shared" si="160"/>
        <v>0</v>
      </c>
      <c r="CF130" s="366">
        <f t="shared" si="161"/>
        <v>0</v>
      </c>
      <c r="CG130" s="366">
        <f t="shared" si="162"/>
        <v>0</v>
      </c>
      <c r="CH130" s="394">
        <f t="shared" si="163"/>
        <v>0</v>
      </c>
      <c r="CI130" s="366">
        <f t="shared" si="164"/>
        <v>0</v>
      </c>
      <c r="CJ130" s="366">
        <f t="shared" si="165"/>
        <v>0</v>
      </c>
      <c r="CK130" s="394">
        <f t="shared" si="166"/>
        <v>0</v>
      </c>
      <c r="CL130" s="366">
        <f t="shared" si="167"/>
        <v>0</v>
      </c>
      <c r="CM130" s="366">
        <f t="shared" si="168"/>
        <v>0</v>
      </c>
      <c r="CN130" s="394">
        <f t="shared" si="169"/>
        <v>1</v>
      </c>
      <c r="CO130" s="366">
        <f t="shared" si="170"/>
        <v>30.99</v>
      </c>
      <c r="CP130" s="366">
        <f t="shared" si="171"/>
        <v>2420000</v>
      </c>
      <c r="CQ130" s="394">
        <f t="shared" si="172"/>
        <v>0</v>
      </c>
      <c r="CR130" s="366">
        <f t="shared" si="173"/>
        <v>0</v>
      </c>
      <c r="CS130" s="366">
        <f t="shared" si="174"/>
        <v>0</v>
      </c>
      <c r="CT130" s="394">
        <f t="shared" si="175"/>
        <v>0</v>
      </c>
      <c r="CU130" s="366">
        <f t="shared" si="176"/>
        <v>0</v>
      </c>
      <c r="CV130" s="366">
        <f t="shared" si="177"/>
        <v>0</v>
      </c>
    </row>
    <row r="131" spans="1:100" x14ac:dyDescent="0.3">
      <c r="A131" s="87">
        <v>12</v>
      </c>
      <c r="B131" s="85" t="s">
        <v>23</v>
      </c>
      <c r="C131" s="8" t="s">
        <v>189</v>
      </c>
      <c r="D131" s="8" t="s">
        <v>187</v>
      </c>
      <c r="E131" s="8" t="s">
        <v>102</v>
      </c>
      <c r="F131" s="47" t="s">
        <v>18</v>
      </c>
      <c r="G131" s="47" t="s">
        <v>18</v>
      </c>
      <c r="H131" s="7" t="s">
        <v>346</v>
      </c>
      <c r="I131" s="26">
        <v>2021</v>
      </c>
      <c r="J131" s="17" t="s">
        <v>82</v>
      </c>
      <c r="K131" s="111">
        <v>6</v>
      </c>
      <c r="L131" s="410" t="s">
        <v>376</v>
      </c>
      <c r="M131" s="107" t="s">
        <v>17</v>
      </c>
      <c r="N131" s="106">
        <v>31.33</v>
      </c>
      <c r="O131" s="108">
        <v>78040.22</v>
      </c>
      <c r="P131" s="361">
        <v>2445000</v>
      </c>
      <c r="Q131" s="394">
        <f t="shared" si="110"/>
        <v>0</v>
      </c>
      <c r="R131" s="395">
        <f t="shared" si="198"/>
        <v>0</v>
      </c>
      <c r="S131" s="395">
        <f t="shared" si="199"/>
        <v>0</v>
      </c>
      <c r="T131" s="394">
        <f t="shared" si="111"/>
        <v>1</v>
      </c>
      <c r="U131" s="395">
        <f t="shared" si="200"/>
        <v>31.33</v>
      </c>
      <c r="V131" s="395">
        <f t="shared" si="201"/>
        <v>2445000</v>
      </c>
      <c r="W131" s="394">
        <f t="shared" si="112"/>
        <v>0</v>
      </c>
      <c r="X131" s="396">
        <f t="shared" si="202"/>
        <v>0</v>
      </c>
      <c r="Y131" s="396">
        <f t="shared" si="203"/>
        <v>0</v>
      </c>
      <c r="Z131" s="394">
        <f t="shared" si="113"/>
        <v>0</v>
      </c>
      <c r="AA131" s="396">
        <f t="shared" si="204"/>
        <v>0</v>
      </c>
      <c r="AB131" s="396">
        <f t="shared" si="205"/>
        <v>0</v>
      </c>
      <c r="AC131" s="394">
        <f t="shared" si="114"/>
        <v>0</v>
      </c>
      <c r="AD131" s="396">
        <f t="shared" si="206"/>
        <v>0</v>
      </c>
      <c r="AE131" s="396">
        <f t="shared" si="207"/>
        <v>0</v>
      </c>
      <c r="AF131" s="389">
        <f t="shared" si="208"/>
        <v>31.33</v>
      </c>
      <c r="AG131" s="367">
        <f t="shared" si="209"/>
        <v>2445000</v>
      </c>
      <c r="AH131" s="367">
        <f t="shared" si="210"/>
        <v>1</v>
      </c>
      <c r="AI131" s="367">
        <f t="shared" si="211"/>
        <v>0</v>
      </c>
      <c r="AJ131" s="367">
        <f t="shared" si="212"/>
        <v>0</v>
      </c>
      <c r="AK131" s="372">
        <f t="shared" si="213"/>
        <v>0</v>
      </c>
      <c r="AL131" s="394">
        <f t="shared" si="115"/>
        <v>0</v>
      </c>
      <c r="AM131" s="395">
        <f t="shared" si="116"/>
        <v>0</v>
      </c>
      <c r="AN131" s="395">
        <f t="shared" si="117"/>
        <v>0</v>
      </c>
      <c r="AO131" s="394">
        <f t="shared" si="118"/>
        <v>0</v>
      </c>
      <c r="AP131" s="395">
        <f t="shared" si="119"/>
        <v>0</v>
      </c>
      <c r="AQ131" s="395">
        <f t="shared" si="120"/>
        <v>0</v>
      </c>
      <c r="AR131" s="394">
        <f t="shared" si="121"/>
        <v>1</v>
      </c>
      <c r="AS131" s="366">
        <f t="shared" si="122"/>
        <v>31.33</v>
      </c>
      <c r="AT131" s="366">
        <f t="shared" si="123"/>
        <v>2445000</v>
      </c>
      <c r="AU131" s="394">
        <f t="shared" si="124"/>
        <v>1</v>
      </c>
      <c r="AV131" s="395">
        <f t="shared" si="125"/>
        <v>31.33</v>
      </c>
      <c r="AW131" s="395">
        <f t="shared" si="126"/>
        <v>2445000</v>
      </c>
      <c r="AX131" s="394">
        <f t="shared" si="127"/>
        <v>0</v>
      </c>
      <c r="AY131" s="366">
        <f t="shared" si="128"/>
        <v>0</v>
      </c>
      <c r="AZ131" s="366">
        <f t="shared" si="129"/>
        <v>0</v>
      </c>
      <c r="BA131" s="394">
        <f t="shared" si="130"/>
        <v>0</v>
      </c>
      <c r="BB131" s="366">
        <f t="shared" si="178"/>
        <v>0</v>
      </c>
      <c r="BC131" s="366">
        <f t="shared" si="179"/>
        <v>0</v>
      </c>
      <c r="BD131" s="394">
        <f t="shared" si="133"/>
        <v>0</v>
      </c>
      <c r="BE131" s="366">
        <f t="shared" si="180"/>
        <v>0</v>
      </c>
      <c r="BF131" s="366">
        <f t="shared" si="181"/>
        <v>0</v>
      </c>
      <c r="BG131" s="394">
        <f t="shared" si="136"/>
        <v>0</v>
      </c>
      <c r="BH131" s="366">
        <f t="shared" si="182"/>
        <v>0</v>
      </c>
      <c r="BI131" s="366">
        <f t="shared" si="183"/>
        <v>0</v>
      </c>
      <c r="BJ131" s="394">
        <f t="shared" si="139"/>
        <v>0</v>
      </c>
      <c r="BK131" s="366">
        <f t="shared" si="184"/>
        <v>0</v>
      </c>
      <c r="BL131" s="366">
        <f t="shared" si="185"/>
        <v>0</v>
      </c>
      <c r="BM131" s="394">
        <f t="shared" si="142"/>
        <v>1</v>
      </c>
      <c r="BN131" s="366">
        <f t="shared" si="186"/>
        <v>31.33</v>
      </c>
      <c r="BO131" s="366">
        <f t="shared" si="187"/>
        <v>2445000</v>
      </c>
      <c r="BP131" s="394">
        <f t="shared" si="145"/>
        <v>0</v>
      </c>
      <c r="BQ131" s="366">
        <f t="shared" si="188"/>
        <v>0</v>
      </c>
      <c r="BR131" s="366">
        <f t="shared" si="189"/>
        <v>0</v>
      </c>
      <c r="BS131" s="394">
        <f t="shared" si="148"/>
        <v>0</v>
      </c>
      <c r="BT131" s="366">
        <f t="shared" si="190"/>
        <v>0</v>
      </c>
      <c r="BU131" s="366">
        <f t="shared" si="191"/>
        <v>0</v>
      </c>
      <c r="BV131" s="394">
        <f t="shared" si="151"/>
        <v>0</v>
      </c>
      <c r="BW131" s="366">
        <f t="shared" si="192"/>
        <v>0</v>
      </c>
      <c r="BX131" s="366">
        <f t="shared" si="193"/>
        <v>0</v>
      </c>
      <c r="BY131" s="394">
        <f t="shared" si="154"/>
        <v>0</v>
      </c>
      <c r="BZ131" s="366">
        <f t="shared" si="194"/>
        <v>0</v>
      </c>
      <c r="CA131" s="366">
        <f t="shared" si="195"/>
        <v>0</v>
      </c>
      <c r="CB131" s="394">
        <f t="shared" si="157"/>
        <v>0</v>
      </c>
      <c r="CC131" s="366">
        <f t="shared" si="196"/>
        <v>0</v>
      </c>
      <c r="CD131" s="366">
        <f t="shared" si="197"/>
        <v>0</v>
      </c>
      <c r="CE131" s="394">
        <f t="shared" si="160"/>
        <v>0</v>
      </c>
      <c r="CF131" s="366">
        <f t="shared" si="161"/>
        <v>0</v>
      </c>
      <c r="CG131" s="366">
        <f t="shared" si="162"/>
        <v>0</v>
      </c>
      <c r="CH131" s="394">
        <f t="shared" si="163"/>
        <v>0</v>
      </c>
      <c r="CI131" s="366">
        <f t="shared" si="164"/>
        <v>0</v>
      </c>
      <c r="CJ131" s="366">
        <f t="shared" si="165"/>
        <v>0</v>
      </c>
      <c r="CK131" s="394">
        <f t="shared" si="166"/>
        <v>0</v>
      </c>
      <c r="CL131" s="366">
        <f t="shared" si="167"/>
        <v>0</v>
      </c>
      <c r="CM131" s="366">
        <f t="shared" si="168"/>
        <v>0</v>
      </c>
      <c r="CN131" s="394">
        <f t="shared" si="169"/>
        <v>1</v>
      </c>
      <c r="CO131" s="366">
        <f t="shared" si="170"/>
        <v>31.33</v>
      </c>
      <c r="CP131" s="366">
        <f t="shared" si="171"/>
        <v>2445000</v>
      </c>
      <c r="CQ131" s="394">
        <f t="shared" si="172"/>
        <v>0</v>
      </c>
      <c r="CR131" s="366">
        <f t="shared" si="173"/>
        <v>0</v>
      </c>
      <c r="CS131" s="366">
        <f t="shared" si="174"/>
        <v>0</v>
      </c>
      <c r="CT131" s="394">
        <f t="shared" si="175"/>
        <v>0</v>
      </c>
      <c r="CU131" s="366">
        <f t="shared" si="176"/>
        <v>0</v>
      </c>
      <c r="CV131" s="366">
        <f t="shared" si="177"/>
        <v>0</v>
      </c>
    </row>
    <row r="132" spans="1:100" x14ac:dyDescent="0.3">
      <c r="A132" s="87">
        <v>13</v>
      </c>
      <c r="B132" s="85" t="s">
        <v>23</v>
      </c>
      <c r="C132" s="8" t="s">
        <v>189</v>
      </c>
      <c r="D132" s="8" t="s">
        <v>187</v>
      </c>
      <c r="E132" s="8" t="s">
        <v>102</v>
      </c>
      <c r="F132" s="47" t="s">
        <v>18</v>
      </c>
      <c r="G132" s="47" t="s">
        <v>18</v>
      </c>
      <c r="H132" s="7" t="s">
        <v>346</v>
      </c>
      <c r="I132" s="26">
        <v>2021</v>
      </c>
      <c r="J132" s="17" t="s">
        <v>82</v>
      </c>
      <c r="K132" s="111">
        <v>9</v>
      </c>
      <c r="L132" s="410" t="s">
        <v>376</v>
      </c>
      <c r="M132" s="107" t="s">
        <v>17</v>
      </c>
      <c r="N132" s="106">
        <v>30.52</v>
      </c>
      <c r="O132" s="108">
        <v>78636.960000000006</v>
      </c>
      <c r="P132" s="361">
        <v>2400000</v>
      </c>
      <c r="Q132" s="394">
        <f t="shared" si="110"/>
        <v>0</v>
      </c>
      <c r="R132" s="395">
        <f t="shared" si="198"/>
        <v>0</v>
      </c>
      <c r="S132" s="395">
        <f t="shared" si="199"/>
        <v>0</v>
      </c>
      <c r="T132" s="394">
        <f t="shared" si="111"/>
        <v>1</v>
      </c>
      <c r="U132" s="395">
        <f t="shared" si="200"/>
        <v>30.52</v>
      </c>
      <c r="V132" s="395">
        <f t="shared" si="201"/>
        <v>2400000</v>
      </c>
      <c r="W132" s="394">
        <f t="shared" si="112"/>
        <v>0</v>
      </c>
      <c r="X132" s="396">
        <f t="shared" si="202"/>
        <v>0</v>
      </c>
      <c r="Y132" s="396">
        <f t="shared" si="203"/>
        <v>0</v>
      </c>
      <c r="Z132" s="394">
        <f t="shared" si="113"/>
        <v>0</v>
      </c>
      <c r="AA132" s="396">
        <f t="shared" si="204"/>
        <v>0</v>
      </c>
      <c r="AB132" s="396">
        <f t="shared" si="205"/>
        <v>0</v>
      </c>
      <c r="AC132" s="394">
        <f t="shared" si="114"/>
        <v>0</v>
      </c>
      <c r="AD132" s="396">
        <f t="shared" si="206"/>
        <v>0</v>
      </c>
      <c r="AE132" s="396">
        <f t="shared" si="207"/>
        <v>0</v>
      </c>
      <c r="AF132" s="389">
        <f t="shared" si="208"/>
        <v>30.52</v>
      </c>
      <c r="AG132" s="367">
        <f t="shared" si="209"/>
        <v>2400000</v>
      </c>
      <c r="AH132" s="367">
        <f t="shared" si="210"/>
        <v>1</v>
      </c>
      <c r="AI132" s="367">
        <f t="shared" si="211"/>
        <v>0</v>
      </c>
      <c r="AJ132" s="367">
        <f t="shared" si="212"/>
        <v>0</v>
      </c>
      <c r="AK132" s="372">
        <f t="shared" si="213"/>
        <v>0</v>
      </c>
      <c r="AL132" s="394">
        <f t="shared" si="115"/>
        <v>0</v>
      </c>
      <c r="AM132" s="395">
        <f t="shared" si="116"/>
        <v>0</v>
      </c>
      <c r="AN132" s="395">
        <f t="shared" si="117"/>
        <v>0</v>
      </c>
      <c r="AO132" s="394">
        <f t="shared" si="118"/>
        <v>0</v>
      </c>
      <c r="AP132" s="395">
        <f t="shared" si="119"/>
        <v>0</v>
      </c>
      <c r="AQ132" s="395">
        <f t="shared" si="120"/>
        <v>0</v>
      </c>
      <c r="AR132" s="394">
        <f t="shared" si="121"/>
        <v>1</v>
      </c>
      <c r="AS132" s="366">
        <f t="shared" si="122"/>
        <v>30.52</v>
      </c>
      <c r="AT132" s="366">
        <f t="shared" si="123"/>
        <v>2400000</v>
      </c>
      <c r="AU132" s="394">
        <f t="shared" si="124"/>
        <v>1</v>
      </c>
      <c r="AV132" s="395">
        <f t="shared" si="125"/>
        <v>30.52</v>
      </c>
      <c r="AW132" s="395">
        <f t="shared" si="126"/>
        <v>2400000</v>
      </c>
      <c r="AX132" s="394">
        <f t="shared" si="127"/>
        <v>0</v>
      </c>
      <c r="AY132" s="366">
        <f t="shared" si="128"/>
        <v>0</v>
      </c>
      <c r="AZ132" s="366">
        <f t="shared" si="129"/>
        <v>0</v>
      </c>
      <c r="BA132" s="394">
        <f t="shared" si="130"/>
        <v>0</v>
      </c>
      <c r="BB132" s="366">
        <f t="shared" si="178"/>
        <v>0</v>
      </c>
      <c r="BC132" s="366">
        <f t="shared" si="179"/>
        <v>0</v>
      </c>
      <c r="BD132" s="394">
        <f t="shared" si="133"/>
        <v>0</v>
      </c>
      <c r="BE132" s="366">
        <f t="shared" si="180"/>
        <v>0</v>
      </c>
      <c r="BF132" s="366">
        <f t="shared" si="181"/>
        <v>0</v>
      </c>
      <c r="BG132" s="394">
        <f t="shared" si="136"/>
        <v>0</v>
      </c>
      <c r="BH132" s="366">
        <f t="shared" si="182"/>
        <v>0</v>
      </c>
      <c r="BI132" s="366">
        <f t="shared" si="183"/>
        <v>0</v>
      </c>
      <c r="BJ132" s="394">
        <f t="shared" si="139"/>
        <v>0</v>
      </c>
      <c r="BK132" s="366">
        <f t="shared" si="184"/>
        <v>0</v>
      </c>
      <c r="BL132" s="366">
        <f t="shared" si="185"/>
        <v>0</v>
      </c>
      <c r="BM132" s="394">
        <f t="shared" si="142"/>
        <v>1</v>
      </c>
      <c r="BN132" s="366">
        <f t="shared" si="186"/>
        <v>30.52</v>
      </c>
      <c r="BO132" s="366">
        <f t="shared" si="187"/>
        <v>2400000</v>
      </c>
      <c r="BP132" s="394">
        <f t="shared" si="145"/>
        <v>0</v>
      </c>
      <c r="BQ132" s="366">
        <f t="shared" si="188"/>
        <v>0</v>
      </c>
      <c r="BR132" s="366">
        <f t="shared" si="189"/>
        <v>0</v>
      </c>
      <c r="BS132" s="394">
        <f t="shared" si="148"/>
        <v>0</v>
      </c>
      <c r="BT132" s="366">
        <f t="shared" si="190"/>
        <v>0</v>
      </c>
      <c r="BU132" s="366">
        <f t="shared" si="191"/>
        <v>0</v>
      </c>
      <c r="BV132" s="394">
        <f t="shared" si="151"/>
        <v>0</v>
      </c>
      <c r="BW132" s="366">
        <f t="shared" si="192"/>
        <v>0</v>
      </c>
      <c r="BX132" s="366">
        <f t="shared" si="193"/>
        <v>0</v>
      </c>
      <c r="BY132" s="394">
        <f t="shared" si="154"/>
        <v>0</v>
      </c>
      <c r="BZ132" s="366">
        <f t="shared" si="194"/>
        <v>0</v>
      </c>
      <c r="CA132" s="366">
        <f t="shared" si="195"/>
        <v>0</v>
      </c>
      <c r="CB132" s="394">
        <f t="shared" si="157"/>
        <v>0</v>
      </c>
      <c r="CC132" s="366">
        <f t="shared" si="196"/>
        <v>0</v>
      </c>
      <c r="CD132" s="366">
        <f t="shared" si="197"/>
        <v>0</v>
      </c>
      <c r="CE132" s="394">
        <f t="shared" si="160"/>
        <v>0</v>
      </c>
      <c r="CF132" s="366">
        <f t="shared" si="161"/>
        <v>0</v>
      </c>
      <c r="CG132" s="366">
        <f t="shared" si="162"/>
        <v>0</v>
      </c>
      <c r="CH132" s="394">
        <f t="shared" si="163"/>
        <v>0</v>
      </c>
      <c r="CI132" s="366">
        <f t="shared" si="164"/>
        <v>0</v>
      </c>
      <c r="CJ132" s="366">
        <f t="shared" si="165"/>
        <v>0</v>
      </c>
      <c r="CK132" s="394">
        <f t="shared" si="166"/>
        <v>0</v>
      </c>
      <c r="CL132" s="366">
        <f t="shared" si="167"/>
        <v>0</v>
      </c>
      <c r="CM132" s="366">
        <f t="shared" si="168"/>
        <v>0</v>
      </c>
      <c r="CN132" s="394">
        <f t="shared" si="169"/>
        <v>1</v>
      </c>
      <c r="CO132" s="366">
        <f t="shared" si="170"/>
        <v>30.52</v>
      </c>
      <c r="CP132" s="366">
        <f t="shared" si="171"/>
        <v>2400000</v>
      </c>
      <c r="CQ132" s="394">
        <f t="shared" si="172"/>
        <v>0</v>
      </c>
      <c r="CR132" s="366">
        <f t="shared" si="173"/>
        <v>0</v>
      </c>
      <c r="CS132" s="366">
        <f t="shared" si="174"/>
        <v>0</v>
      </c>
      <c r="CT132" s="394">
        <f t="shared" si="175"/>
        <v>0</v>
      </c>
      <c r="CU132" s="366">
        <f t="shared" si="176"/>
        <v>0</v>
      </c>
      <c r="CV132" s="366">
        <f t="shared" si="177"/>
        <v>0</v>
      </c>
    </row>
    <row r="133" spans="1:100" x14ac:dyDescent="0.3">
      <c r="A133" s="87">
        <v>14</v>
      </c>
      <c r="B133" s="85" t="s">
        <v>23</v>
      </c>
      <c r="C133" s="8" t="s">
        <v>189</v>
      </c>
      <c r="D133" s="8" t="s">
        <v>187</v>
      </c>
      <c r="E133" s="8" t="s">
        <v>102</v>
      </c>
      <c r="F133" s="47" t="s">
        <v>18</v>
      </c>
      <c r="G133" s="47" t="s">
        <v>18</v>
      </c>
      <c r="H133" s="7" t="s">
        <v>346</v>
      </c>
      <c r="I133" s="26">
        <v>2021</v>
      </c>
      <c r="J133" s="102" t="s">
        <v>84</v>
      </c>
      <c r="K133" s="111">
        <v>10</v>
      </c>
      <c r="L133" s="410" t="s">
        <v>376</v>
      </c>
      <c r="M133" s="107" t="s">
        <v>17</v>
      </c>
      <c r="N133" s="106">
        <v>44.88</v>
      </c>
      <c r="O133" s="108">
        <v>73083.78</v>
      </c>
      <c r="P133" s="361">
        <v>3280000</v>
      </c>
      <c r="Q133" s="394">
        <f t="shared" ref="Q133:Q161" si="218">IF(R133=0,0,1)</f>
        <v>0</v>
      </c>
      <c r="R133" s="395">
        <f t="shared" si="198"/>
        <v>0</v>
      </c>
      <c r="S133" s="395">
        <f t="shared" si="199"/>
        <v>0</v>
      </c>
      <c r="T133" s="394">
        <f t="shared" ref="T133:T161" si="219">IF(U133=0,0,1)</f>
        <v>1</v>
      </c>
      <c r="U133" s="395">
        <f t="shared" si="200"/>
        <v>44.88</v>
      </c>
      <c r="V133" s="395">
        <f t="shared" si="201"/>
        <v>3280000</v>
      </c>
      <c r="W133" s="394">
        <f t="shared" ref="W133:W161" si="220">IF(X133=0,0,1)</f>
        <v>0</v>
      </c>
      <c r="X133" s="396">
        <f t="shared" si="202"/>
        <v>0</v>
      </c>
      <c r="Y133" s="396">
        <f t="shared" si="203"/>
        <v>0</v>
      </c>
      <c r="Z133" s="394">
        <f t="shared" ref="Z133:Z161" si="221">IF(AA133=0,0,1)</f>
        <v>0</v>
      </c>
      <c r="AA133" s="396">
        <f t="shared" si="204"/>
        <v>0</v>
      </c>
      <c r="AB133" s="396">
        <f t="shared" si="205"/>
        <v>0</v>
      </c>
      <c r="AC133" s="394">
        <f t="shared" ref="AC133:AC161" si="222">IF(AD133=0,0,1)</f>
        <v>0</v>
      </c>
      <c r="AD133" s="396">
        <f t="shared" si="206"/>
        <v>0</v>
      </c>
      <c r="AE133" s="396">
        <f t="shared" si="207"/>
        <v>0</v>
      </c>
      <c r="AF133" s="389">
        <f t="shared" si="208"/>
        <v>44.88</v>
      </c>
      <c r="AG133" s="367">
        <f t="shared" si="209"/>
        <v>3280000</v>
      </c>
      <c r="AH133" s="367">
        <f t="shared" si="210"/>
        <v>1</v>
      </c>
      <c r="AI133" s="367">
        <f t="shared" si="211"/>
        <v>0</v>
      </c>
      <c r="AJ133" s="367">
        <f t="shared" si="212"/>
        <v>0</v>
      </c>
      <c r="AK133" s="372">
        <f t="shared" si="213"/>
        <v>0</v>
      </c>
      <c r="AL133" s="394">
        <f t="shared" ref="AL133:AL161" si="223">IF(AM133=0,0,1)</f>
        <v>0</v>
      </c>
      <c r="AM133" s="395">
        <f t="shared" ref="AM133:AM161" si="224">IF(L133="цоколь",N133,0)</f>
        <v>0</v>
      </c>
      <c r="AN133" s="395">
        <f t="shared" ref="AN133:AN161" si="225">IF(L133="цоколь",P133,0)</f>
        <v>0</v>
      </c>
      <c r="AO133" s="394">
        <f t="shared" ref="AO133:AO161" si="226">IF(AP133=0,0,1)</f>
        <v>0</v>
      </c>
      <c r="AP133" s="395">
        <f t="shared" ref="AP133:AP161" si="227">IF(L133="1 этаж",N133,0)</f>
        <v>0</v>
      </c>
      <c r="AQ133" s="395">
        <f t="shared" ref="AQ133:AQ161" si="228">IF(L133="1 этаж",P133,0)</f>
        <v>0</v>
      </c>
      <c r="AR133" s="394">
        <f t="shared" ref="AR133:AR161" si="229">IF(AS133=0,0,1)</f>
        <v>1</v>
      </c>
      <c r="AS133" s="366">
        <f t="shared" ref="AS133:AS161" si="230">IF(L133="2 этаж",N133,0)+IF(L133="3 этаж",N133,0)</f>
        <v>44.88</v>
      </c>
      <c r="AT133" s="366">
        <f t="shared" ref="AT133:AT161" si="231">IF(L133="2 этаж",P133,0)+IF(L133="3 этаж",P133,0)</f>
        <v>3280000</v>
      </c>
      <c r="AU133" s="394">
        <f t="shared" ref="AU133:AU161" si="232">IF(AV133=0,0,1)</f>
        <v>1</v>
      </c>
      <c r="AV133" s="395">
        <f t="shared" ref="AV133:AV161" si="233">IF(M133="1 линия",N133,0)</f>
        <v>44.88</v>
      </c>
      <c r="AW133" s="395">
        <f t="shared" ref="AW133:AW161" si="234">IF(M133="1 линия",P133,0)</f>
        <v>3280000</v>
      </c>
      <c r="AX133" s="394">
        <f t="shared" ref="AX133:AX161" si="235">IF(AY133=0,0,1)</f>
        <v>0</v>
      </c>
      <c r="AY133" s="366">
        <f t="shared" ref="AY133:AY161" si="236">IF(M133="внутри квартала",N133,0)</f>
        <v>0</v>
      </c>
      <c r="AZ133" s="366">
        <f t="shared" ref="AZ133:AZ161" si="237">IF(M133="внутри квартала",P133,0)</f>
        <v>0</v>
      </c>
      <c r="BA133" s="394">
        <f t="shared" ref="BA133:BA161" si="238">IF(BB133=0,0,1)</f>
        <v>0</v>
      </c>
      <c r="BB133" s="366">
        <f t="shared" si="178"/>
        <v>0</v>
      </c>
      <c r="BC133" s="366">
        <f t="shared" si="179"/>
        <v>0</v>
      </c>
      <c r="BD133" s="394">
        <f t="shared" ref="BD133:BD161" si="239">IF(BE133=0,0,1)</f>
        <v>0</v>
      </c>
      <c r="BE133" s="366">
        <f t="shared" si="180"/>
        <v>0</v>
      </c>
      <c r="BF133" s="366">
        <f t="shared" si="181"/>
        <v>0</v>
      </c>
      <c r="BG133" s="394">
        <f t="shared" ref="BG133:BG161" si="240">IF(BH133=0,0,1)</f>
        <v>0</v>
      </c>
      <c r="BH133" s="366">
        <f t="shared" si="182"/>
        <v>0</v>
      </c>
      <c r="BI133" s="366">
        <f t="shared" si="183"/>
        <v>0</v>
      </c>
      <c r="BJ133" s="394">
        <f t="shared" ref="BJ133:BJ161" si="241">IF(BK133=0,0,1)</f>
        <v>0</v>
      </c>
      <c r="BK133" s="366">
        <f t="shared" si="184"/>
        <v>0</v>
      </c>
      <c r="BL133" s="366">
        <f t="shared" si="185"/>
        <v>0</v>
      </c>
      <c r="BM133" s="394">
        <f t="shared" ref="BM133:BM161" si="242">IF(BN133=0,0,1)</f>
        <v>1</v>
      </c>
      <c r="BN133" s="366">
        <f t="shared" si="186"/>
        <v>44.88</v>
      </c>
      <c r="BO133" s="366">
        <f t="shared" si="187"/>
        <v>3280000</v>
      </c>
      <c r="BP133" s="394">
        <f t="shared" ref="BP133:BP161" si="243">IF(BQ133=0,0,1)</f>
        <v>0</v>
      </c>
      <c r="BQ133" s="366">
        <f t="shared" si="188"/>
        <v>0</v>
      </c>
      <c r="BR133" s="366">
        <f t="shared" si="189"/>
        <v>0</v>
      </c>
      <c r="BS133" s="394">
        <f t="shared" ref="BS133:BS161" si="244">IF(BT133=0,0,1)</f>
        <v>0</v>
      </c>
      <c r="BT133" s="366">
        <f t="shared" si="190"/>
        <v>0</v>
      </c>
      <c r="BU133" s="366">
        <f t="shared" si="191"/>
        <v>0</v>
      </c>
      <c r="BV133" s="394">
        <f t="shared" ref="BV133:BV161" si="245">IF(BW133=0,0,1)</f>
        <v>0</v>
      </c>
      <c r="BW133" s="366">
        <f t="shared" si="192"/>
        <v>0</v>
      </c>
      <c r="BX133" s="366">
        <f t="shared" si="193"/>
        <v>0</v>
      </c>
      <c r="BY133" s="394">
        <f t="shared" ref="BY133:BY161" si="246">IF(BZ133=0,0,1)</f>
        <v>0</v>
      </c>
      <c r="BZ133" s="366">
        <f t="shared" si="194"/>
        <v>0</v>
      </c>
      <c r="CA133" s="366">
        <f t="shared" si="195"/>
        <v>0</v>
      </c>
      <c r="CB133" s="394">
        <f t="shared" ref="CB133:CB161" si="247">IF(CC133=0,0,1)</f>
        <v>0</v>
      </c>
      <c r="CC133" s="366">
        <f t="shared" si="196"/>
        <v>0</v>
      </c>
      <c r="CD133" s="366">
        <f t="shared" si="197"/>
        <v>0</v>
      </c>
      <c r="CE133" s="394">
        <f t="shared" ref="CE133:CE161" si="248">IF(CF133=0,0,1)</f>
        <v>0</v>
      </c>
      <c r="CF133" s="366">
        <f t="shared" ref="CF133:CF161" si="249">IF(I133="сдан",N133,0)</f>
        <v>0</v>
      </c>
      <c r="CG133" s="366">
        <f t="shared" ref="CG133:CG161" si="250">IF(I133="сдан",P133,0)</f>
        <v>0</v>
      </c>
      <c r="CH133" s="394">
        <f t="shared" ref="CH133:CH161" si="251">IF(CI133=0,0,1)</f>
        <v>0</v>
      </c>
      <c r="CI133" s="366">
        <f t="shared" ref="CI133:CI161" si="252">IF(I133=2019,N133,0)</f>
        <v>0</v>
      </c>
      <c r="CJ133" s="366">
        <f t="shared" ref="CJ133:CJ161" si="253">IF(I133=2019,P133,0)</f>
        <v>0</v>
      </c>
      <c r="CK133" s="394">
        <f t="shared" ref="CK133:CK161" si="254">IF(CL133=0,0,1)</f>
        <v>0</v>
      </c>
      <c r="CL133" s="366">
        <f t="shared" ref="CL133:CL161" si="255">IF(I133=2020,N133,0)</f>
        <v>0</v>
      </c>
      <c r="CM133" s="366">
        <f t="shared" ref="CM133:CM161" si="256">IF(I133=2020,P133,0)</f>
        <v>0</v>
      </c>
      <c r="CN133" s="394">
        <f t="shared" ref="CN133:CN161" si="257">IF(CO133=0,0,1)</f>
        <v>1</v>
      </c>
      <c r="CO133" s="366">
        <f t="shared" ref="CO133:CO161" si="258">IF(I133=2021,N133,0)</f>
        <v>44.88</v>
      </c>
      <c r="CP133" s="366">
        <f t="shared" ref="CP133:CP161" si="259">IF(I133=2021,P133,0)</f>
        <v>3280000</v>
      </c>
      <c r="CQ133" s="394">
        <f t="shared" ref="CQ133:CQ161" si="260">IF(CR133=0,0,1)</f>
        <v>0</v>
      </c>
      <c r="CR133" s="366">
        <f t="shared" ref="CR133:CR161" si="261">IF(I133=2022,N133,0)</f>
        <v>0</v>
      </c>
      <c r="CS133" s="366">
        <f t="shared" ref="CS133:CS161" si="262">IF(I133=2022,P133,0)</f>
        <v>0</v>
      </c>
      <c r="CT133" s="394">
        <f t="shared" ref="CT133:CT161" si="263">IF(CU133=0,0,1)</f>
        <v>0</v>
      </c>
      <c r="CU133" s="366">
        <f t="shared" ref="CU133:CU161" si="264">IF(I133=2023,N133,0)</f>
        <v>0</v>
      </c>
      <c r="CV133" s="366">
        <f t="shared" ref="CV133:CV161" si="265">IF(I133=2023,P133,0)</f>
        <v>0</v>
      </c>
    </row>
    <row r="134" spans="1:100" x14ac:dyDescent="0.3">
      <c r="A134" s="87">
        <v>15</v>
      </c>
      <c r="B134" s="85" t="s">
        <v>23</v>
      </c>
      <c r="C134" s="8" t="s">
        <v>189</v>
      </c>
      <c r="D134" s="8" t="s">
        <v>187</v>
      </c>
      <c r="E134" s="8" t="s">
        <v>102</v>
      </c>
      <c r="F134" s="47" t="s">
        <v>18</v>
      </c>
      <c r="G134" s="47" t="s">
        <v>18</v>
      </c>
      <c r="H134" s="7" t="s">
        <v>346</v>
      </c>
      <c r="I134" s="26">
        <v>2021</v>
      </c>
      <c r="J134" s="102" t="s">
        <v>84</v>
      </c>
      <c r="K134" s="111">
        <v>11</v>
      </c>
      <c r="L134" s="410" t="s">
        <v>376</v>
      </c>
      <c r="M134" s="107" t="s">
        <v>17</v>
      </c>
      <c r="N134" s="106">
        <v>46.78</v>
      </c>
      <c r="O134" s="108">
        <v>73001.279999999999</v>
      </c>
      <c r="P134" s="361">
        <v>3415000</v>
      </c>
      <c r="Q134" s="394">
        <f t="shared" si="218"/>
        <v>0</v>
      </c>
      <c r="R134" s="395">
        <f t="shared" si="198"/>
        <v>0</v>
      </c>
      <c r="S134" s="395">
        <f t="shared" si="199"/>
        <v>0</v>
      </c>
      <c r="T134" s="394">
        <f t="shared" si="219"/>
        <v>1</v>
      </c>
      <c r="U134" s="395">
        <f t="shared" si="200"/>
        <v>46.78</v>
      </c>
      <c r="V134" s="395">
        <f t="shared" si="201"/>
        <v>3415000</v>
      </c>
      <c r="W134" s="394">
        <f t="shared" si="220"/>
        <v>0</v>
      </c>
      <c r="X134" s="396">
        <f t="shared" si="202"/>
        <v>0</v>
      </c>
      <c r="Y134" s="396">
        <f t="shared" si="203"/>
        <v>0</v>
      </c>
      <c r="Z134" s="394">
        <f t="shared" si="221"/>
        <v>0</v>
      </c>
      <c r="AA134" s="396">
        <f t="shared" si="204"/>
        <v>0</v>
      </c>
      <c r="AB134" s="396">
        <f t="shared" si="205"/>
        <v>0</v>
      </c>
      <c r="AC134" s="394">
        <f t="shared" si="222"/>
        <v>0</v>
      </c>
      <c r="AD134" s="396">
        <f t="shared" si="206"/>
        <v>0</v>
      </c>
      <c r="AE134" s="396">
        <f t="shared" si="207"/>
        <v>0</v>
      </c>
      <c r="AF134" s="389">
        <f t="shared" si="208"/>
        <v>46.78</v>
      </c>
      <c r="AG134" s="367">
        <f t="shared" si="209"/>
        <v>3415000</v>
      </c>
      <c r="AH134" s="367">
        <f t="shared" si="210"/>
        <v>1</v>
      </c>
      <c r="AI134" s="367">
        <f t="shared" si="211"/>
        <v>0</v>
      </c>
      <c r="AJ134" s="367">
        <f t="shared" si="212"/>
        <v>0</v>
      </c>
      <c r="AK134" s="372">
        <f t="shared" si="213"/>
        <v>0</v>
      </c>
      <c r="AL134" s="394">
        <f t="shared" si="223"/>
        <v>0</v>
      </c>
      <c r="AM134" s="395">
        <f t="shared" si="224"/>
        <v>0</v>
      </c>
      <c r="AN134" s="395">
        <f t="shared" si="225"/>
        <v>0</v>
      </c>
      <c r="AO134" s="394">
        <f t="shared" si="226"/>
        <v>0</v>
      </c>
      <c r="AP134" s="395">
        <f t="shared" si="227"/>
        <v>0</v>
      </c>
      <c r="AQ134" s="395">
        <f t="shared" si="228"/>
        <v>0</v>
      </c>
      <c r="AR134" s="394">
        <f t="shared" si="229"/>
        <v>1</v>
      </c>
      <c r="AS134" s="366">
        <f t="shared" si="230"/>
        <v>46.78</v>
      </c>
      <c r="AT134" s="366">
        <f t="shared" si="231"/>
        <v>3415000</v>
      </c>
      <c r="AU134" s="394">
        <f t="shared" si="232"/>
        <v>1</v>
      </c>
      <c r="AV134" s="395">
        <f t="shared" si="233"/>
        <v>46.78</v>
      </c>
      <c r="AW134" s="395">
        <f t="shared" si="234"/>
        <v>3415000</v>
      </c>
      <c r="AX134" s="394">
        <f t="shared" si="235"/>
        <v>0</v>
      </c>
      <c r="AY134" s="366">
        <f t="shared" si="236"/>
        <v>0</v>
      </c>
      <c r="AZ134" s="366">
        <f t="shared" si="237"/>
        <v>0</v>
      </c>
      <c r="BA134" s="394">
        <f t="shared" si="238"/>
        <v>0</v>
      </c>
      <c r="BB134" s="366">
        <f t="shared" si="178"/>
        <v>0</v>
      </c>
      <c r="BC134" s="366">
        <f t="shared" si="179"/>
        <v>0</v>
      </c>
      <c r="BD134" s="394">
        <f t="shared" si="239"/>
        <v>0</v>
      </c>
      <c r="BE134" s="366">
        <f t="shared" si="180"/>
        <v>0</v>
      </c>
      <c r="BF134" s="366">
        <f t="shared" si="181"/>
        <v>0</v>
      </c>
      <c r="BG134" s="394">
        <f t="shared" si="240"/>
        <v>0</v>
      </c>
      <c r="BH134" s="366">
        <f t="shared" si="182"/>
        <v>0</v>
      </c>
      <c r="BI134" s="366">
        <f t="shared" si="183"/>
        <v>0</v>
      </c>
      <c r="BJ134" s="394">
        <f t="shared" si="241"/>
        <v>0</v>
      </c>
      <c r="BK134" s="366">
        <f t="shared" si="184"/>
        <v>0</v>
      </c>
      <c r="BL134" s="366">
        <f t="shared" si="185"/>
        <v>0</v>
      </c>
      <c r="BM134" s="394">
        <f t="shared" si="242"/>
        <v>1</v>
      </c>
      <c r="BN134" s="366">
        <f t="shared" si="186"/>
        <v>46.78</v>
      </c>
      <c r="BO134" s="366">
        <f t="shared" si="187"/>
        <v>3415000</v>
      </c>
      <c r="BP134" s="394">
        <f t="shared" si="243"/>
        <v>0</v>
      </c>
      <c r="BQ134" s="366">
        <f t="shared" si="188"/>
        <v>0</v>
      </c>
      <c r="BR134" s="366">
        <f t="shared" si="189"/>
        <v>0</v>
      </c>
      <c r="BS134" s="394">
        <f t="shared" si="244"/>
        <v>0</v>
      </c>
      <c r="BT134" s="366">
        <f t="shared" si="190"/>
        <v>0</v>
      </c>
      <c r="BU134" s="366">
        <f t="shared" si="191"/>
        <v>0</v>
      </c>
      <c r="BV134" s="394">
        <f t="shared" si="245"/>
        <v>0</v>
      </c>
      <c r="BW134" s="366">
        <f t="shared" si="192"/>
        <v>0</v>
      </c>
      <c r="BX134" s="366">
        <f t="shared" si="193"/>
        <v>0</v>
      </c>
      <c r="BY134" s="394">
        <f t="shared" si="246"/>
        <v>0</v>
      </c>
      <c r="BZ134" s="366">
        <f t="shared" si="194"/>
        <v>0</v>
      </c>
      <c r="CA134" s="366">
        <f t="shared" si="195"/>
        <v>0</v>
      </c>
      <c r="CB134" s="394">
        <f t="shared" si="247"/>
        <v>0</v>
      </c>
      <c r="CC134" s="366">
        <f t="shared" si="196"/>
        <v>0</v>
      </c>
      <c r="CD134" s="366">
        <f t="shared" si="197"/>
        <v>0</v>
      </c>
      <c r="CE134" s="394">
        <f t="shared" si="248"/>
        <v>0</v>
      </c>
      <c r="CF134" s="366">
        <f t="shared" si="249"/>
        <v>0</v>
      </c>
      <c r="CG134" s="366">
        <f t="shared" si="250"/>
        <v>0</v>
      </c>
      <c r="CH134" s="394">
        <f t="shared" si="251"/>
        <v>0</v>
      </c>
      <c r="CI134" s="366">
        <f t="shared" si="252"/>
        <v>0</v>
      </c>
      <c r="CJ134" s="366">
        <f t="shared" si="253"/>
        <v>0</v>
      </c>
      <c r="CK134" s="394">
        <f t="shared" si="254"/>
        <v>0</v>
      </c>
      <c r="CL134" s="366">
        <f t="shared" si="255"/>
        <v>0</v>
      </c>
      <c r="CM134" s="366">
        <f t="shared" si="256"/>
        <v>0</v>
      </c>
      <c r="CN134" s="394">
        <f t="shared" si="257"/>
        <v>1</v>
      </c>
      <c r="CO134" s="366">
        <f t="shared" si="258"/>
        <v>46.78</v>
      </c>
      <c r="CP134" s="366">
        <f t="shared" si="259"/>
        <v>3415000</v>
      </c>
      <c r="CQ134" s="394">
        <f t="shared" si="260"/>
        <v>0</v>
      </c>
      <c r="CR134" s="366">
        <f t="shared" si="261"/>
        <v>0</v>
      </c>
      <c r="CS134" s="366">
        <f t="shared" si="262"/>
        <v>0</v>
      </c>
      <c r="CT134" s="394">
        <f t="shared" si="263"/>
        <v>0</v>
      </c>
      <c r="CU134" s="366">
        <f t="shared" si="264"/>
        <v>0</v>
      </c>
      <c r="CV134" s="366">
        <f t="shared" si="265"/>
        <v>0</v>
      </c>
    </row>
    <row r="135" spans="1:100" x14ac:dyDescent="0.3">
      <c r="A135" s="87">
        <v>16</v>
      </c>
      <c r="B135" s="85" t="s">
        <v>23</v>
      </c>
      <c r="C135" s="8" t="s">
        <v>189</v>
      </c>
      <c r="D135" s="8" t="s">
        <v>187</v>
      </c>
      <c r="E135" s="8" t="s">
        <v>102</v>
      </c>
      <c r="F135" s="47" t="s">
        <v>18</v>
      </c>
      <c r="G135" s="47" t="s">
        <v>18</v>
      </c>
      <c r="H135" s="7" t="s">
        <v>346</v>
      </c>
      <c r="I135" s="26">
        <v>2021</v>
      </c>
      <c r="J135" s="102" t="s">
        <v>84</v>
      </c>
      <c r="K135" s="111">
        <v>12</v>
      </c>
      <c r="L135" s="410" t="s">
        <v>376</v>
      </c>
      <c r="M135" s="107" t="s">
        <v>17</v>
      </c>
      <c r="N135" s="106">
        <v>33.380000000000003</v>
      </c>
      <c r="O135" s="108">
        <v>73097.66</v>
      </c>
      <c r="P135" s="361">
        <v>2440000</v>
      </c>
      <c r="Q135" s="394">
        <f t="shared" si="218"/>
        <v>0</v>
      </c>
      <c r="R135" s="395">
        <f t="shared" si="198"/>
        <v>0</v>
      </c>
      <c r="S135" s="395">
        <f t="shared" si="199"/>
        <v>0</v>
      </c>
      <c r="T135" s="394">
        <f t="shared" si="219"/>
        <v>1</v>
      </c>
      <c r="U135" s="395">
        <f t="shared" si="200"/>
        <v>33.380000000000003</v>
      </c>
      <c r="V135" s="395">
        <f t="shared" si="201"/>
        <v>2440000</v>
      </c>
      <c r="W135" s="394">
        <f t="shared" si="220"/>
        <v>0</v>
      </c>
      <c r="X135" s="396">
        <f t="shared" si="202"/>
        <v>0</v>
      </c>
      <c r="Y135" s="396">
        <f t="shared" si="203"/>
        <v>0</v>
      </c>
      <c r="Z135" s="394">
        <f t="shared" si="221"/>
        <v>0</v>
      </c>
      <c r="AA135" s="396">
        <f t="shared" si="204"/>
        <v>0</v>
      </c>
      <c r="AB135" s="396">
        <f t="shared" si="205"/>
        <v>0</v>
      </c>
      <c r="AC135" s="394">
        <f t="shared" si="222"/>
        <v>0</v>
      </c>
      <c r="AD135" s="396">
        <f t="shared" si="206"/>
        <v>0</v>
      </c>
      <c r="AE135" s="396">
        <f t="shared" si="207"/>
        <v>0</v>
      </c>
      <c r="AF135" s="389">
        <f t="shared" si="208"/>
        <v>33.380000000000003</v>
      </c>
      <c r="AG135" s="367">
        <f t="shared" si="209"/>
        <v>2440000</v>
      </c>
      <c r="AH135" s="367">
        <f t="shared" si="210"/>
        <v>1</v>
      </c>
      <c r="AI135" s="367">
        <f t="shared" si="211"/>
        <v>0</v>
      </c>
      <c r="AJ135" s="367">
        <f t="shared" si="212"/>
        <v>0</v>
      </c>
      <c r="AK135" s="372">
        <f t="shared" si="213"/>
        <v>0</v>
      </c>
      <c r="AL135" s="394">
        <f t="shared" si="223"/>
        <v>0</v>
      </c>
      <c r="AM135" s="395">
        <f t="shared" si="224"/>
        <v>0</v>
      </c>
      <c r="AN135" s="395">
        <f t="shared" si="225"/>
        <v>0</v>
      </c>
      <c r="AO135" s="394">
        <f t="shared" si="226"/>
        <v>0</v>
      </c>
      <c r="AP135" s="395">
        <f t="shared" si="227"/>
        <v>0</v>
      </c>
      <c r="AQ135" s="395">
        <f t="shared" si="228"/>
        <v>0</v>
      </c>
      <c r="AR135" s="394">
        <f t="shared" si="229"/>
        <v>1</v>
      </c>
      <c r="AS135" s="366">
        <f t="shared" si="230"/>
        <v>33.380000000000003</v>
      </c>
      <c r="AT135" s="366">
        <f t="shared" si="231"/>
        <v>2440000</v>
      </c>
      <c r="AU135" s="394">
        <f t="shared" si="232"/>
        <v>1</v>
      </c>
      <c r="AV135" s="395">
        <f t="shared" si="233"/>
        <v>33.380000000000003</v>
      </c>
      <c r="AW135" s="395">
        <f t="shared" si="234"/>
        <v>2440000</v>
      </c>
      <c r="AX135" s="394">
        <f t="shared" si="235"/>
        <v>0</v>
      </c>
      <c r="AY135" s="366">
        <f t="shared" si="236"/>
        <v>0</v>
      </c>
      <c r="AZ135" s="366">
        <f t="shared" si="237"/>
        <v>0</v>
      </c>
      <c r="BA135" s="394">
        <f t="shared" si="238"/>
        <v>0</v>
      </c>
      <c r="BB135" s="366">
        <f t="shared" si="178"/>
        <v>0</v>
      </c>
      <c r="BC135" s="366">
        <f t="shared" si="179"/>
        <v>0</v>
      </c>
      <c r="BD135" s="394">
        <f t="shared" si="239"/>
        <v>0</v>
      </c>
      <c r="BE135" s="366">
        <f t="shared" si="180"/>
        <v>0</v>
      </c>
      <c r="BF135" s="366">
        <f t="shared" si="181"/>
        <v>0</v>
      </c>
      <c r="BG135" s="394">
        <f t="shared" si="240"/>
        <v>0</v>
      </c>
      <c r="BH135" s="366">
        <f t="shared" si="182"/>
        <v>0</v>
      </c>
      <c r="BI135" s="366">
        <f t="shared" si="183"/>
        <v>0</v>
      </c>
      <c r="BJ135" s="394">
        <f t="shared" si="241"/>
        <v>0</v>
      </c>
      <c r="BK135" s="366">
        <f t="shared" si="184"/>
        <v>0</v>
      </c>
      <c r="BL135" s="366">
        <f t="shared" si="185"/>
        <v>0</v>
      </c>
      <c r="BM135" s="394">
        <f t="shared" si="242"/>
        <v>1</v>
      </c>
      <c r="BN135" s="366">
        <f t="shared" si="186"/>
        <v>33.380000000000003</v>
      </c>
      <c r="BO135" s="366">
        <f t="shared" si="187"/>
        <v>2440000</v>
      </c>
      <c r="BP135" s="394">
        <f t="shared" si="243"/>
        <v>0</v>
      </c>
      <c r="BQ135" s="366">
        <f t="shared" si="188"/>
        <v>0</v>
      </c>
      <c r="BR135" s="366">
        <f t="shared" si="189"/>
        <v>0</v>
      </c>
      <c r="BS135" s="394">
        <f t="shared" si="244"/>
        <v>0</v>
      </c>
      <c r="BT135" s="366">
        <f t="shared" si="190"/>
        <v>0</v>
      </c>
      <c r="BU135" s="366">
        <f t="shared" si="191"/>
        <v>0</v>
      </c>
      <c r="BV135" s="394">
        <f t="shared" si="245"/>
        <v>0</v>
      </c>
      <c r="BW135" s="366">
        <f t="shared" si="192"/>
        <v>0</v>
      </c>
      <c r="BX135" s="366">
        <f t="shared" si="193"/>
        <v>0</v>
      </c>
      <c r="BY135" s="394">
        <f t="shared" si="246"/>
        <v>0</v>
      </c>
      <c r="BZ135" s="366">
        <f t="shared" si="194"/>
        <v>0</v>
      </c>
      <c r="CA135" s="366">
        <f t="shared" si="195"/>
        <v>0</v>
      </c>
      <c r="CB135" s="394">
        <f t="shared" si="247"/>
        <v>0</v>
      </c>
      <c r="CC135" s="366">
        <f t="shared" si="196"/>
        <v>0</v>
      </c>
      <c r="CD135" s="366">
        <f t="shared" si="197"/>
        <v>0</v>
      </c>
      <c r="CE135" s="394">
        <f t="shared" si="248"/>
        <v>0</v>
      </c>
      <c r="CF135" s="366">
        <f t="shared" si="249"/>
        <v>0</v>
      </c>
      <c r="CG135" s="366">
        <f t="shared" si="250"/>
        <v>0</v>
      </c>
      <c r="CH135" s="394">
        <f t="shared" si="251"/>
        <v>0</v>
      </c>
      <c r="CI135" s="366">
        <f t="shared" si="252"/>
        <v>0</v>
      </c>
      <c r="CJ135" s="366">
        <f t="shared" si="253"/>
        <v>0</v>
      </c>
      <c r="CK135" s="394">
        <f t="shared" si="254"/>
        <v>0</v>
      </c>
      <c r="CL135" s="366">
        <f t="shared" si="255"/>
        <v>0</v>
      </c>
      <c r="CM135" s="366">
        <f t="shared" si="256"/>
        <v>0</v>
      </c>
      <c r="CN135" s="394">
        <f t="shared" si="257"/>
        <v>1</v>
      </c>
      <c r="CO135" s="366">
        <f t="shared" si="258"/>
        <v>33.380000000000003</v>
      </c>
      <c r="CP135" s="366">
        <f t="shared" si="259"/>
        <v>2440000</v>
      </c>
      <c r="CQ135" s="394">
        <f t="shared" si="260"/>
        <v>0</v>
      </c>
      <c r="CR135" s="366">
        <f t="shared" si="261"/>
        <v>0</v>
      </c>
      <c r="CS135" s="366">
        <f t="shared" si="262"/>
        <v>0</v>
      </c>
      <c r="CT135" s="394">
        <f t="shared" si="263"/>
        <v>0</v>
      </c>
      <c r="CU135" s="366">
        <f t="shared" si="264"/>
        <v>0</v>
      </c>
      <c r="CV135" s="366">
        <f t="shared" si="265"/>
        <v>0</v>
      </c>
    </row>
    <row r="136" spans="1:100" x14ac:dyDescent="0.3">
      <c r="A136" s="87">
        <v>17</v>
      </c>
      <c r="B136" s="85" t="s">
        <v>23</v>
      </c>
      <c r="C136" s="8" t="s">
        <v>189</v>
      </c>
      <c r="D136" s="8" t="s">
        <v>187</v>
      </c>
      <c r="E136" s="8" t="s">
        <v>102</v>
      </c>
      <c r="F136" s="47" t="s">
        <v>18</v>
      </c>
      <c r="G136" s="47" t="s">
        <v>18</v>
      </c>
      <c r="H136" s="7" t="s">
        <v>346</v>
      </c>
      <c r="I136" s="26">
        <v>2021</v>
      </c>
      <c r="J136" s="102" t="s">
        <v>84</v>
      </c>
      <c r="K136" s="111">
        <v>13</v>
      </c>
      <c r="L136" s="410" t="s">
        <v>376</v>
      </c>
      <c r="M136" s="107" t="s">
        <v>17</v>
      </c>
      <c r="N136" s="106">
        <v>47.58</v>
      </c>
      <c r="O136" s="108">
        <v>73034.89</v>
      </c>
      <c r="P136" s="361">
        <v>3475000</v>
      </c>
      <c r="Q136" s="394">
        <f t="shared" si="218"/>
        <v>0</v>
      </c>
      <c r="R136" s="395">
        <f t="shared" si="198"/>
        <v>0</v>
      </c>
      <c r="S136" s="395">
        <f t="shared" si="199"/>
        <v>0</v>
      </c>
      <c r="T136" s="394">
        <f t="shared" si="219"/>
        <v>1</v>
      </c>
      <c r="U136" s="395">
        <f t="shared" si="200"/>
        <v>47.58</v>
      </c>
      <c r="V136" s="395">
        <f t="shared" si="201"/>
        <v>3475000</v>
      </c>
      <c r="W136" s="394">
        <f t="shared" si="220"/>
        <v>0</v>
      </c>
      <c r="X136" s="396">
        <f t="shared" si="202"/>
        <v>0</v>
      </c>
      <c r="Y136" s="396">
        <f t="shared" si="203"/>
        <v>0</v>
      </c>
      <c r="Z136" s="394">
        <f t="shared" si="221"/>
        <v>0</v>
      </c>
      <c r="AA136" s="396">
        <f t="shared" si="204"/>
        <v>0</v>
      </c>
      <c r="AB136" s="396">
        <f t="shared" si="205"/>
        <v>0</v>
      </c>
      <c r="AC136" s="394">
        <f t="shared" si="222"/>
        <v>0</v>
      </c>
      <c r="AD136" s="396">
        <f t="shared" si="206"/>
        <v>0</v>
      </c>
      <c r="AE136" s="396">
        <f t="shared" si="207"/>
        <v>0</v>
      </c>
      <c r="AF136" s="389">
        <f t="shared" si="208"/>
        <v>47.58</v>
      </c>
      <c r="AG136" s="367">
        <f t="shared" si="209"/>
        <v>3475000</v>
      </c>
      <c r="AH136" s="367">
        <f t="shared" si="210"/>
        <v>1</v>
      </c>
      <c r="AI136" s="367">
        <f t="shared" si="211"/>
        <v>0</v>
      </c>
      <c r="AJ136" s="367">
        <f t="shared" si="212"/>
        <v>0</v>
      </c>
      <c r="AK136" s="372">
        <f t="shared" si="213"/>
        <v>0</v>
      </c>
      <c r="AL136" s="394">
        <f t="shared" si="223"/>
        <v>0</v>
      </c>
      <c r="AM136" s="395">
        <f t="shared" si="224"/>
        <v>0</v>
      </c>
      <c r="AN136" s="395">
        <f t="shared" si="225"/>
        <v>0</v>
      </c>
      <c r="AO136" s="394">
        <f t="shared" si="226"/>
        <v>0</v>
      </c>
      <c r="AP136" s="395">
        <f t="shared" si="227"/>
        <v>0</v>
      </c>
      <c r="AQ136" s="395">
        <f t="shared" si="228"/>
        <v>0</v>
      </c>
      <c r="AR136" s="394">
        <f t="shared" si="229"/>
        <v>1</v>
      </c>
      <c r="AS136" s="366">
        <f t="shared" si="230"/>
        <v>47.58</v>
      </c>
      <c r="AT136" s="366">
        <f t="shared" si="231"/>
        <v>3475000</v>
      </c>
      <c r="AU136" s="394">
        <f t="shared" si="232"/>
        <v>1</v>
      </c>
      <c r="AV136" s="395">
        <f t="shared" si="233"/>
        <v>47.58</v>
      </c>
      <c r="AW136" s="395">
        <f t="shared" si="234"/>
        <v>3475000</v>
      </c>
      <c r="AX136" s="394">
        <f t="shared" si="235"/>
        <v>0</v>
      </c>
      <c r="AY136" s="366">
        <f t="shared" si="236"/>
        <v>0</v>
      </c>
      <c r="AZ136" s="366">
        <f t="shared" si="237"/>
        <v>0</v>
      </c>
      <c r="BA136" s="394">
        <f t="shared" si="238"/>
        <v>0</v>
      </c>
      <c r="BB136" s="366">
        <f t="shared" si="178"/>
        <v>0</v>
      </c>
      <c r="BC136" s="366">
        <f t="shared" si="179"/>
        <v>0</v>
      </c>
      <c r="BD136" s="394">
        <f t="shared" si="239"/>
        <v>0</v>
      </c>
      <c r="BE136" s="366">
        <f t="shared" si="180"/>
        <v>0</v>
      </c>
      <c r="BF136" s="366">
        <f t="shared" si="181"/>
        <v>0</v>
      </c>
      <c r="BG136" s="394">
        <f t="shared" si="240"/>
        <v>0</v>
      </c>
      <c r="BH136" s="366">
        <f t="shared" si="182"/>
        <v>0</v>
      </c>
      <c r="BI136" s="366">
        <f t="shared" si="183"/>
        <v>0</v>
      </c>
      <c r="BJ136" s="394">
        <f t="shared" si="241"/>
        <v>0</v>
      </c>
      <c r="BK136" s="366">
        <f t="shared" si="184"/>
        <v>0</v>
      </c>
      <c r="BL136" s="366">
        <f t="shared" si="185"/>
        <v>0</v>
      </c>
      <c r="BM136" s="394">
        <f t="shared" si="242"/>
        <v>1</v>
      </c>
      <c r="BN136" s="366">
        <f t="shared" si="186"/>
        <v>47.58</v>
      </c>
      <c r="BO136" s="366">
        <f t="shared" si="187"/>
        <v>3475000</v>
      </c>
      <c r="BP136" s="394">
        <f t="shared" si="243"/>
        <v>0</v>
      </c>
      <c r="BQ136" s="366">
        <f t="shared" si="188"/>
        <v>0</v>
      </c>
      <c r="BR136" s="366">
        <f t="shared" si="189"/>
        <v>0</v>
      </c>
      <c r="BS136" s="394">
        <f t="shared" si="244"/>
        <v>0</v>
      </c>
      <c r="BT136" s="366">
        <f t="shared" si="190"/>
        <v>0</v>
      </c>
      <c r="BU136" s="366">
        <f t="shared" si="191"/>
        <v>0</v>
      </c>
      <c r="BV136" s="394">
        <f t="shared" si="245"/>
        <v>0</v>
      </c>
      <c r="BW136" s="366">
        <f t="shared" si="192"/>
        <v>0</v>
      </c>
      <c r="BX136" s="366">
        <f t="shared" si="193"/>
        <v>0</v>
      </c>
      <c r="BY136" s="394">
        <f t="shared" si="246"/>
        <v>0</v>
      </c>
      <c r="BZ136" s="366">
        <f t="shared" si="194"/>
        <v>0</v>
      </c>
      <c r="CA136" s="366">
        <f t="shared" si="195"/>
        <v>0</v>
      </c>
      <c r="CB136" s="394">
        <f t="shared" si="247"/>
        <v>0</v>
      </c>
      <c r="CC136" s="366">
        <f t="shared" si="196"/>
        <v>0</v>
      </c>
      <c r="CD136" s="366">
        <f t="shared" si="197"/>
        <v>0</v>
      </c>
      <c r="CE136" s="394">
        <f t="shared" si="248"/>
        <v>0</v>
      </c>
      <c r="CF136" s="366">
        <f t="shared" si="249"/>
        <v>0</v>
      </c>
      <c r="CG136" s="366">
        <f t="shared" si="250"/>
        <v>0</v>
      </c>
      <c r="CH136" s="394">
        <f t="shared" si="251"/>
        <v>0</v>
      </c>
      <c r="CI136" s="366">
        <f t="shared" si="252"/>
        <v>0</v>
      </c>
      <c r="CJ136" s="366">
        <f t="shared" si="253"/>
        <v>0</v>
      </c>
      <c r="CK136" s="394">
        <f t="shared" si="254"/>
        <v>0</v>
      </c>
      <c r="CL136" s="366">
        <f t="shared" si="255"/>
        <v>0</v>
      </c>
      <c r="CM136" s="366">
        <f t="shared" si="256"/>
        <v>0</v>
      </c>
      <c r="CN136" s="394">
        <f t="shared" si="257"/>
        <v>1</v>
      </c>
      <c r="CO136" s="366">
        <f t="shared" si="258"/>
        <v>47.58</v>
      </c>
      <c r="CP136" s="366">
        <f t="shared" si="259"/>
        <v>3475000</v>
      </c>
      <c r="CQ136" s="394">
        <f t="shared" si="260"/>
        <v>0</v>
      </c>
      <c r="CR136" s="366">
        <f t="shared" si="261"/>
        <v>0</v>
      </c>
      <c r="CS136" s="366">
        <f t="shared" si="262"/>
        <v>0</v>
      </c>
      <c r="CT136" s="394">
        <f t="shared" si="263"/>
        <v>0</v>
      </c>
      <c r="CU136" s="366">
        <f t="shared" si="264"/>
        <v>0</v>
      </c>
      <c r="CV136" s="366">
        <f t="shared" si="265"/>
        <v>0</v>
      </c>
    </row>
    <row r="137" spans="1:100" x14ac:dyDescent="0.3">
      <c r="A137" s="87">
        <v>18</v>
      </c>
      <c r="B137" s="85" t="s">
        <v>23</v>
      </c>
      <c r="C137" s="8" t="s">
        <v>189</v>
      </c>
      <c r="D137" s="8" t="s">
        <v>187</v>
      </c>
      <c r="E137" s="8" t="s">
        <v>102</v>
      </c>
      <c r="F137" s="47" t="s">
        <v>18</v>
      </c>
      <c r="G137" s="47" t="s">
        <v>18</v>
      </c>
      <c r="H137" s="7" t="s">
        <v>346</v>
      </c>
      <c r="I137" s="26">
        <v>2021</v>
      </c>
      <c r="J137" s="102" t="s">
        <v>84</v>
      </c>
      <c r="K137" s="111">
        <v>14</v>
      </c>
      <c r="L137" s="410" t="s">
        <v>376</v>
      </c>
      <c r="M137" s="107" t="s">
        <v>17</v>
      </c>
      <c r="N137" s="106">
        <v>47.24</v>
      </c>
      <c r="O137" s="108">
        <v>75994.92</v>
      </c>
      <c r="P137" s="361">
        <v>3590000</v>
      </c>
      <c r="Q137" s="394">
        <f t="shared" si="218"/>
        <v>0</v>
      </c>
      <c r="R137" s="395">
        <f t="shared" si="198"/>
        <v>0</v>
      </c>
      <c r="S137" s="395">
        <f t="shared" si="199"/>
        <v>0</v>
      </c>
      <c r="T137" s="394">
        <f t="shared" si="219"/>
        <v>1</v>
      </c>
      <c r="U137" s="395">
        <f t="shared" si="200"/>
        <v>47.24</v>
      </c>
      <c r="V137" s="395">
        <f t="shared" si="201"/>
        <v>3590000</v>
      </c>
      <c r="W137" s="394">
        <f t="shared" si="220"/>
        <v>0</v>
      </c>
      <c r="X137" s="396">
        <f t="shared" si="202"/>
        <v>0</v>
      </c>
      <c r="Y137" s="396">
        <f t="shared" si="203"/>
        <v>0</v>
      </c>
      <c r="Z137" s="394">
        <f t="shared" si="221"/>
        <v>0</v>
      </c>
      <c r="AA137" s="396">
        <f t="shared" si="204"/>
        <v>0</v>
      </c>
      <c r="AB137" s="396">
        <f t="shared" si="205"/>
        <v>0</v>
      </c>
      <c r="AC137" s="394">
        <f t="shared" si="222"/>
        <v>0</v>
      </c>
      <c r="AD137" s="396">
        <f t="shared" si="206"/>
        <v>0</v>
      </c>
      <c r="AE137" s="396">
        <f t="shared" si="207"/>
        <v>0</v>
      </c>
      <c r="AF137" s="389">
        <f t="shared" si="208"/>
        <v>47.24</v>
      </c>
      <c r="AG137" s="367">
        <f t="shared" si="209"/>
        <v>3590000</v>
      </c>
      <c r="AH137" s="367">
        <f t="shared" si="210"/>
        <v>1</v>
      </c>
      <c r="AI137" s="367">
        <f t="shared" si="211"/>
        <v>0</v>
      </c>
      <c r="AJ137" s="367">
        <f t="shared" si="212"/>
        <v>0</v>
      </c>
      <c r="AK137" s="372">
        <f t="shared" si="213"/>
        <v>0</v>
      </c>
      <c r="AL137" s="394">
        <f t="shared" si="223"/>
        <v>0</v>
      </c>
      <c r="AM137" s="395">
        <f t="shared" si="224"/>
        <v>0</v>
      </c>
      <c r="AN137" s="395">
        <f t="shared" si="225"/>
        <v>0</v>
      </c>
      <c r="AO137" s="394">
        <f t="shared" si="226"/>
        <v>0</v>
      </c>
      <c r="AP137" s="395">
        <f t="shared" si="227"/>
        <v>0</v>
      </c>
      <c r="AQ137" s="395">
        <f t="shared" si="228"/>
        <v>0</v>
      </c>
      <c r="AR137" s="394">
        <f t="shared" si="229"/>
        <v>1</v>
      </c>
      <c r="AS137" s="366">
        <f t="shared" si="230"/>
        <v>47.24</v>
      </c>
      <c r="AT137" s="366">
        <f t="shared" si="231"/>
        <v>3590000</v>
      </c>
      <c r="AU137" s="394">
        <f t="shared" si="232"/>
        <v>1</v>
      </c>
      <c r="AV137" s="395">
        <f t="shared" si="233"/>
        <v>47.24</v>
      </c>
      <c r="AW137" s="395">
        <f t="shared" si="234"/>
        <v>3590000</v>
      </c>
      <c r="AX137" s="394">
        <f t="shared" si="235"/>
        <v>0</v>
      </c>
      <c r="AY137" s="366">
        <f t="shared" si="236"/>
        <v>0</v>
      </c>
      <c r="AZ137" s="366">
        <f t="shared" si="237"/>
        <v>0</v>
      </c>
      <c r="BA137" s="394">
        <f t="shared" si="238"/>
        <v>0</v>
      </c>
      <c r="BB137" s="366">
        <f t="shared" ref="BB137:BB161" si="266">IF(F137="соцгород",N137,0)</f>
        <v>0</v>
      </c>
      <c r="BC137" s="366">
        <f t="shared" ref="BC137:BC161" si="267">IF(F137="соцгород",P137,0)</f>
        <v>0</v>
      </c>
      <c r="BD137" s="394">
        <f t="shared" si="239"/>
        <v>0</v>
      </c>
      <c r="BE137" s="366">
        <f t="shared" ref="BE137:BE161" si="268">IF(F137="ст аэропорт",N137,0)</f>
        <v>0</v>
      </c>
      <c r="BF137" s="366">
        <f t="shared" ref="BF137:BF161" si="269">IF(F137="ст аэропорт",P137,0)</f>
        <v>0</v>
      </c>
      <c r="BG137" s="394">
        <f t="shared" si="240"/>
        <v>0</v>
      </c>
      <c r="BH137" s="366">
        <f t="shared" ref="BH137:BH161" si="270">IF(F137="холмы",N137,0)</f>
        <v>0</v>
      </c>
      <c r="BI137" s="366">
        <f t="shared" ref="BI137:BI161" si="271">IF(F137="холмы",P137,0)</f>
        <v>0</v>
      </c>
      <c r="BJ137" s="394">
        <f t="shared" si="241"/>
        <v>0</v>
      </c>
      <c r="BK137" s="366">
        <f t="shared" ref="BK137:BK161" si="272">IF(F137="металлург",N137,0)</f>
        <v>0</v>
      </c>
      <c r="BL137" s="366">
        <f t="shared" ref="BL137:BL161" si="273">IF(F137="металлург",P137,0)</f>
        <v>0</v>
      </c>
      <c r="BM137" s="394">
        <f t="shared" si="242"/>
        <v>1</v>
      </c>
      <c r="BN137" s="366">
        <f t="shared" ref="BN137:BN161" si="274">IF(F137="центр",N137,0)</f>
        <v>47.24</v>
      </c>
      <c r="BO137" s="366">
        <f t="shared" ref="BO137:BO161" si="275">IF(F137="центр",P137,0)</f>
        <v>3590000</v>
      </c>
      <c r="BP137" s="394">
        <f t="shared" si="243"/>
        <v>0</v>
      </c>
      <c r="BQ137" s="366">
        <f t="shared" ref="BQ137:BQ161" si="276">IF(F137="пеньки",N137,0)</f>
        <v>0</v>
      </c>
      <c r="BR137" s="366">
        <f t="shared" ref="BR137:BR161" si="277">IF(F137="пеньки",P137,0)</f>
        <v>0</v>
      </c>
      <c r="BS137" s="394">
        <f t="shared" si="244"/>
        <v>0</v>
      </c>
      <c r="BT137" s="366">
        <f t="shared" ref="BT137:BT161" si="278">IF(F137="вост поселок",N137,0)</f>
        <v>0</v>
      </c>
      <c r="BU137" s="366">
        <f t="shared" ref="BU137:BU161" si="279">IF(F137="вост поселок",P137,0)</f>
        <v>0</v>
      </c>
      <c r="BV137" s="394">
        <f t="shared" si="245"/>
        <v>0</v>
      </c>
      <c r="BW137" s="366">
        <f t="shared" ref="BW137:BW161" si="280">IF(F137="культбаза",N137,0)</f>
        <v>0</v>
      </c>
      <c r="BX137" s="366">
        <f t="shared" ref="BX137:BX161" si="281">IF(F137="культбаза",P137,0)</f>
        <v>0</v>
      </c>
      <c r="BY137" s="394">
        <f t="shared" si="246"/>
        <v>0</v>
      </c>
      <c r="BZ137" s="366">
        <f t="shared" ref="BZ137:BZ161" si="282">IF(F137="и закирова",N137,0)</f>
        <v>0</v>
      </c>
      <c r="CA137" s="366">
        <f t="shared" ref="CA137:CA161" si="283">IF(F137="и закирова",P137,0)</f>
        <v>0</v>
      </c>
      <c r="CB137" s="394">
        <f t="shared" si="247"/>
        <v>0</v>
      </c>
      <c r="CC137" s="366">
        <f t="shared" ref="CC137:CC161" si="284">IF(F137="строитель",N137,0)</f>
        <v>0</v>
      </c>
      <c r="CD137" s="366">
        <f t="shared" ref="CD137:CD161" si="285">IF(F137="строитель",P137,0)</f>
        <v>0</v>
      </c>
      <c r="CE137" s="394">
        <f t="shared" si="248"/>
        <v>0</v>
      </c>
      <c r="CF137" s="366">
        <f t="shared" si="249"/>
        <v>0</v>
      </c>
      <c r="CG137" s="366">
        <f t="shared" si="250"/>
        <v>0</v>
      </c>
      <c r="CH137" s="394">
        <f t="shared" si="251"/>
        <v>0</v>
      </c>
      <c r="CI137" s="366">
        <f t="shared" si="252"/>
        <v>0</v>
      </c>
      <c r="CJ137" s="366">
        <f t="shared" si="253"/>
        <v>0</v>
      </c>
      <c r="CK137" s="394">
        <f t="shared" si="254"/>
        <v>0</v>
      </c>
      <c r="CL137" s="366">
        <f t="shared" si="255"/>
        <v>0</v>
      </c>
      <c r="CM137" s="366">
        <f t="shared" si="256"/>
        <v>0</v>
      </c>
      <c r="CN137" s="394">
        <f t="shared" si="257"/>
        <v>1</v>
      </c>
      <c r="CO137" s="366">
        <f t="shared" si="258"/>
        <v>47.24</v>
      </c>
      <c r="CP137" s="366">
        <f t="shared" si="259"/>
        <v>3590000</v>
      </c>
      <c r="CQ137" s="394">
        <f t="shared" si="260"/>
        <v>0</v>
      </c>
      <c r="CR137" s="366">
        <f t="shared" si="261"/>
        <v>0</v>
      </c>
      <c r="CS137" s="366">
        <f t="shared" si="262"/>
        <v>0</v>
      </c>
      <c r="CT137" s="394">
        <f t="shared" si="263"/>
        <v>0</v>
      </c>
      <c r="CU137" s="366">
        <f t="shared" si="264"/>
        <v>0</v>
      </c>
      <c r="CV137" s="366">
        <f t="shared" si="265"/>
        <v>0</v>
      </c>
    </row>
    <row r="138" spans="1:100" x14ac:dyDescent="0.3">
      <c r="A138" s="87">
        <v>19</v>
      </c>
      <c r="B138" s="85" t="s">
        <v>23</v>
      </c>
      <c r="C138" s="8" t="s">
        <v>189</v>
      </c>
      <c r="D138" s="8" t="s">
        <v>187</v>
      </c>
      <c r="E138" s="8" t="s">
        <v>102</v>
      </c>
      <c r="F138" s="47" t="s">
        <v>18</v>
      </c>
      <c r="G138" s="47" t="s">
        <v>18</v>
      </c>
      <c r="H138" s="7" t="s">
        <v>346</v>
      </c>
      <c r="I138" s="26">
        <v>2021</v>
      </c>
      <c r="J138" s="17" t="s">
        <v>82</v>
      </c>
      <c r="K138" s="111">
        <v>15</v>
      </c>
      <c r="L138" s="410" t="s">
        <v>376</v>
      </c>
      <c r="M138" s="107" t="s">
        <v>17</v>
      </c>
      <c r="N138" s="106">
        <v>39.090000000000003</v>
      </c>
      <c r="O138" s="108">
        <v>78025.070000000007</v>
      </c>
      <c r="P138" s="361">
        <v>3050000</v>
      </c>
      <c r="Q138" s="394">
        <f t="shared" si="218"/>
        <v>0</v>
      </c>
      <c r="R138" s="395">
        <f t="shared" si="198"/>
        <v>0</v>
      </c>
      <c r="S138" s="395">
        <f t="shared" si="199"/>
        <v>0</v>
      </c>
      <c r="T138" s="394">
        <f t="shared" si="219"/>
        <v>1</v>
      </c>
      <c r="U138" s="395">
        <f t="shared" si="200"/>
        <v>39.090000000000003</v>
      </c>
      <c r="V138" s="395">
        <f t="shared" si="201"/>
        <v>3050000</v>
      </c>
      <c r="W138" s="394">
        <f t="shared" si="220"/>
        <v>0</v>
      </c>
      <c r="X138" s="396">
        <f t="shared" si="202"/>
        <v>0</v>
      </c>
      <c r="Y138" s="396">
        <f t="shared" si="203"/>
        <v>0</v>
      </c>
      <c r="Z138" s="394">
        <f t="shared" si="221"/>
        <v>0</v>
      </c>
      <c r="AA138" s="396">
        <f t="shared" si="204"/>
        <v>0</v>
      </c>
      <c r="AB138" s="396">
        <f t="shared" si="205"/>
        <v>0</v>
      </c>
      <c r="AC138" s="394">
        <f t="shared" si="222"/>
        <v>0</v>
      </c>
      <c r="AD138" s="396">
        <f t="shared" si="206"/>
        <v>0</v>
      </c>
      <c r="AE138" s="396">
        <f t="shared" si="207"/>
        <v>0</v>
      </c>
      <c r="AF138" s="389">
        <f t="shared" si="208"/>
        <v>39.090000000000003</v>
      </c>
      <c r="AG138" s="367">
        <f t="shared" si="209"/>
        <v>3050000</v>
      </c>
      <c r="AH138" s="367">
        <f t="shared" si="210"/>
        <v>1</v>
      </c>
      <c r="AI138" s="367">
        <f t="shared" si="211"/>
        <v>0</v>
      </c>
      <c r="AJ138" s="367">
        <f t="shared" si="212"/>
        <v>0</v>
      </c>
      <c r="AK138" s="372">
        <f t="shared" si="213"/>
        <v>0</v>
      </c>
      <c r="AL138" s="394">
        <f t="shared" si="223"/>
        <v>0</v>
      </c>
      <c r="AM138" s="395">
        <f t="shared" si="224"/>
        <v>0</v>
      </c>
      <c r="AN138" s="395">
        <f t="shared" si="225"/>
        <v>0</v>
      </c>
      <c r="AO138" s="394">
        <f t="shared" si="226"/>
        <v>0</v>
      </c>
      <c r="AP138" s="395">
        <f t="shared" si="227"/>
        <v>0</v>
      </c>
      <c r="AQ138" s="395">
        <f t="shared" si="228"/>
        <v>0</v>
      </c>
      <c r="AR138" s="394">
        <f t="shared" si="229"/>
        <v>1</v>
      </c>
      <c r="AS138" s="366">
        <f t="shared" si="230"/>
        <v>39.090000000000003</v>
      </c>
      <c r="AT138" s="366">
        <f t="shared" si="231"/>
        <v>3050000</v>
      </c>
      <c r="AU138" s="394">
        <f t="shared" si="232"/>
        <v>1</v>
      </c>
      <c r="AV138" s="395">
        <f t="shared" si="233"/>
        <v>39.090000000000003</v>
      </c>
      <c r="AW138" s="395">
        <f t="shared" si="234"/>
        <v>3050000</v>
      </c>
      <c r="AX138" s="394">
        <f t="shared" si="235"/>
        <v>0</v>
      </c>
      <c r="AY138" s="366">
        <f t="shared" si="236"/>
        <v>0</v>
      </c>
      <c r="AZ138" s="366">
        <f t="shared" si="237"/>
        <v>0</v>
      </c>
      <c r="BA138" s="394">
        <f t="shared" si="238"/>
        <v>0</v>
      </c>
      <c r="BB138" s="366">
        <f t="shared" si="266"/>
        <v>0</v>
      </c>
      <c r="BC138" s="366">
        <f t="shared" si="267"/>
        <v>0</v>
      </c>
      <c r="BD138" s="394">
        <f t="shared" si="239"/>
        <v>0</v>
      </c>
      <c r="BE138" s="366">
        <f t="shared" si="268"/>
        <v>0</v>
      </c>
      <c r="BF138" s="366">
        <f t="shared" si="269"/>
        <v>0</v>
      </c>
      <c r="BG138" s="394">
        <f t="shared" si="240"/>
        <v>0</v>
      </c>
      <c r="BH138" s="366">
        <f t="shared" si="270"/>
        <v>0</v>
      </c>
      <c r="BI138" s="366">
        <f t="shared" si="271"/>
        <v>0</v>
      </c>
      <c r="BJ138" s="394">
        <f t="shared" si="241"/>
        <v>0</v>
      </c>
      <c r="BK138" s="366">
        <f t="shared" si="272"/>
        <v>0</v>
      </c>
      <c r="BL138" s="366">
        <f t="shared" si="273"/>
        <v>0</v>
      </c>
      <c r="BM138" s="394">
        <f t="shared" si="242"/>
        <v>1</v>
      </c>
      <c r="BN138" s="366">
        <f t="shared" si="274"/>
        <v>39.090000000000003</v>
      </c>
      <c r="BO138" s="366">
        <f t="shared" si="275"/>
        <v>3050000</v>
      </c>
      <c r="BP138" s="394">
        <f t="shared" si="243"/>
        <v>0</v>
      </c>
      <c r="BQ138" s="366">
        <f t="shared" si="276"/>
        <v>0</v>
      </c>
      <c r="BR138" s="366">
        <f t="shared" si="277"/>
        <v>0</v>
      </c>
      <c r="BS138" s="394">
        <f t="shared" si="244"/>
        <v>0</v>
      </c>
      <c r="BT138" s="366">
        <f t="shared" si="278"/>
        <v>0</v>
      </c>
      <c r="BU138" s="366">
        <f t="shared" si="279"/>
        <v>0</v>
      </c>
      <c r="BV138" s="394">
        <f t="shared" si="245"/>
        <v>0</v>
      </c>
      <c r="BW138" s="366">
        <f t="shared" si="280"/>
        <v>0</v>
      </c>
      <c r="BX138" s="366">
        <f t="shared" si="281"/>
        <v>0</v>
      </c>
      <c r="BY138" s="394">
        <f t="shared" si="246"/>
        <v>0</v>
      </c>
      <c r="BZ138" s="366">
        <f t="shared" si="282"/>
        <v>0</v>
      </c>
      <c r="CA138" s="366">
        <f t="shared" si="283"/>
        <v>0</v>
      </c>
      <c r="CB138" s="394">
        <f t="shared" si="247"/>
        <v>0</v>
      </c>
      <c r="CC138" s="366">
        <f t="shared" si="284"/>
        <v>0</v>
      </c>
      <c r="CD138" s="366">
        <f t="shared" si="285"/>
        <v>0</v>
      </c>
      <c r="CE138" s="394">
        <f t="shared" si="248"/>
        <v>0</v>
      </c>
      <c r="CF138" s="366">
        <f t="shared" si="249"/>
        <v>0</v>
      </c>
      <c r="CG138" s="366">
        <f t="shared" si="250"/>
        <v>0</v>
      </c>
      <c r="CH138" s="394">
        <f t="shared" si="251"/>
        <v>0</v>
      </c>
      <c r="CI138" s="366">
        <f t="shared" si="252"/>
        <v>0</v>
      </c>
      <c r="CJ138" s="366">
        <f t="shared" si="253"/>
        <v>0</v>
      </c>
      <c r="CK138" s="394">
        <f t="shared" si="254"/>
        <v>0</v>
      </c>
      <c r="CL138" s="366">
        <f t="shared" si="255"/>
        <v>0</v>
      </c>
      <c r="CM138" s="366">
        <f t="shared" si="256"/>
        <v>0</v>
      </c>
      <c r="CN138" s="394">
        <f t="shared" si="257"/>
        <v>1</v>
      </c>
      <c r="CO138" s="366">
        <f t="shared" si="258"/>
        <v>39.090000000000003</v>
      </c>
      <c r="CP138" s="366">
        <f t="shared" si="259"/>
        <v>3050000</v>
      </c>
      <c r="CQ138" s="394">
        <f t="shared" si="260"/>
        <v>0</v>
      </c>
      <c r="CR138" s="366">
        <f t="shared" si="261"/>
        <v>0</v>
      </c>
      <c r="CS138" s="366">
        <f t="shared" si="262"/>
        <v>0</v>
      </c>
      <c r="CT138" s="394">
        <f t="shared" si="263"/>
        <v>0</v>
      </c>
      <c r="CU138" s="366">
        <f t="shared" si="264"/>
        <v>0</v>
      </c>
      <c r="CV138" s="366">
        <f t="shared" si="265"/>
        <v>0</v>
      </c>
    </row>
    <row r="139" spans="1:100" x14ac:dyDescent="0.3">
      <c r="A139" s="87">
        <v>20</v>
      </c>
      <c r="B139" s="85" t="s">
        <v>23</v>
      </c>
      <c r="C139" s="8" t="s">
        <v>189</v>
      </c>
      <c r="D139" s="8" t="s">
        <v>187</v>
      </c>
      <c r="E139" s="8" t="s">
        <v>102</v>
      </c>
      <c r="F139" s="47" t="s">
        <v>18</v>
      </c>
      <c r="G139" s="47" t="s">
        <v>18</v>
      </c>
      <c r="H139" s="7" t="s">
        <v>346</v>
      </c>
      <c r="I139" s="26">
        <v>2021</v>
      </c>
      <c r="J139" s="17" t="s">
        <v>82</v>
      </c>
      <c r="K139" s="111">
        <v>16</v>
      </c>
      <c r="L139" s="410" t="s">
        <v>376</v>
      </c>
      <c r="M139" s="107" t="s">
        <v>17</v>
      </c>
      <c r="N139" s="106">
        <v>99.29</v>
      </c>
      <c r="O139" s="108">
        <v>78003.83</v>
      </c>
      <c r="P139" s="361">
        <v>7745000</v>
      </c>
      <c r="Q139" s="394">
        <f t="shared" si="218"/>
        <v>0</v>
      </c>
      <c r="R139" s="395">
        <f t="shared" si="198"/>
        <v>0</v>
      </c>
      <c r="S139" s="395">
        <f t="shared" si="199"/>
        <v>0</v>
      </c>
      <c r="T139" s="394">
        <f t="shared" si="219"/>
        <v>1</v>
      </c>
      <c r="U139" s="395">
        <f t="shared" si="200"/>
        <v>99.29</v>
      </c>
      <c r="V139" s="395">
        <f t="shared" si="201"/>
        <v>7745000</v>
      </c>
      <c r="W139" s="394">
        <f t="shared" si="220"/>
        <v>0</v>
      </c>
      <c r="X139" s="396">
        <f t="shared" si="202"/>
        <v>0</v>
      </c>
      <c r="Y139" s="396">
        <f t="shared" si="203"/>
        <v>0</v>
      </c>
      <c r="Z139" s="394">
        <f t="shared" si="221"/>
        <v>0</v>
      </c>
      <c r="AA139" s="396">
        <f t="shared" si="204"/>
        <v>0</v>
      </c>
      <c r="AB139" s="396">
        <f t="shared" si="205"/>
        <v>0</v>
      </c>
      <c r="AC139" s="394">
        <f t="shared" si="222"/>
        <v>0</v>
      </c>
      <c r="AD139" s="396">
        <f t="shared" si="206"/>
        <v>0</v>
      </c>
      <c r="AE139" s="396">
        <f t="shared" si="207"/>
        <v>0</v>
      </c>
      <c r="AF139" s="389">
        <f t="shared" si="208"/>
        <v>99.29</v>
      </c>
      <c r="AG139" s="367">
        <f t="shared" si="209"/>
        <v>7745000</v>
      </c>
      <c r="AH139" s="367">
        <f t="shared" si="210"/>
        <v>1</v>
      </c>
      <c r="AI139" s="367">
        <f t="shared" si="211"/>
        <v>0</v>
      </c>
      <c r="AJ139" s="367">
        <f t="shared" si="212"/>
        <v>0</v>
      </c>
      <c r="AK139" s="372">
        <f t="shared" si="213"/>
        <v>0</v>
      </c>
      <c r="AL139" s="394">
        <f t="shared" si="223"/>
        <v>0</v>
      </c>
      <c r="AM139" s="395">
        <f t="shared" si="224"/>
        <v>0</v>
      </c>
      <c r="AN139" s="395">
        <f t="shared" si="225"/>
        <v>0</v>
      </c>
      <c r="AO139" s="394">
        <f t="shared" si="226"/>
        <v>0</v>
      </c>
      <c r="AP139" s="395">
        <f t="shared" si="227"/>
        <v>0</v>
      </c>
      <c r="AQ139" s="395">
        <f t="shared" si="228"/>
        <v>0</v>
      </c>
      <c r="AR139" s="394">
        <f t="shared" si="229"/>
        <v>1</v>
      </c>
      <c r="AS139" s="366">
        <f t="shared" si="230"/>
        <v>99.29</v>
      </c>
      <c r="AT139" s="366">
        <f t="shared" si="231"/>
        <v>7745000</v>
      </c>
      <c r="AU139" s="394">
        <f t="shared" si="232"/>
        <v>1</v>
      </c>
      <c r="AV139" s="395">
        <f t="shared" si="233"/>
        <v>99.29</v>
      </c>
      <c r="AW139" s="395">
        <f t="shared" si="234"/>
        <v>7745000</v>
      </c>
      <c r="AX139" s="394">
        <f t="shared" si="235"/>
        <v>0</v>
      </c>
      <c r="AY139" s="366">
        <f t="shared" si="236"/>
        <v>0</v>
      </c>
      <c r="AZ139" s="366">
        <f t="shared" si="237"/>
        <v>0</v>
      </c>
      <c r="BA139" s="394">
        <f t="shared" si="238"/>
        <v>0</v>
      </c>
      <c r="BB139" s="366">
        <f t="shared" si="266"/>
        <v>0</v>
      </c>
      <c r="BC139" s="366">
        <f t="shared" si="267"/>
        <v>0</v>
      </c>
      <c r="BD139" s="394">
        <f t="shared" si="239"/>
        <v>0</v>
      </c>
      <c r="BE139" s="366">
        <f t="shared" si="268"/>
        <v>0</v>
      </c>
      <c r="BF139" s="366">
        <f t="shared" si="269"/>
        <v>0</v>
      </c>
      <c r="BG139" s="394">
        <f t="shared" si="240"/>
        <v>0</v>
      </c>
      <c r="BH139" s="366">
        <f t="shared" si="270"/>
        <v>0</v>
      </c>
      <c r="BI139" s="366">
        <f t="shared" si="271"/>
        <v>0</v>
      </c>
      <c r="BJ139" s="394">
        <f t="shared" si="241"/>
        <v>0</v>
      </c>
      <c r="BK139" s="366">
        <f t="shared" si="272"/>
        <v>0</v>
      </c>
      <c r="BL139" s="366">
        <f t="shared" si="273"/>
        <v>0</v>
      </c>
      <c r="BM139" s="394">
        <f t="shared" si="242"/>
        <v>1</v>
      </c>
      <c r="BN139" s="366">
        <f t="shared" si="274"/>
        <v>99.29</v>
      </c>
      <c r="BO139" s="366">
        <f t="shared" si="275"/>
        <v>7745000</v>
      </c>
      <c r="BP139" s="394">
        <f t="shared" si="243"/>
        <v>0</v>
      </c>
      <c r="BQ139" s="366">
        <f t="shared" si="276"/>
        <v>0</v>
      </c>
      <c r="BR139" s="366">
        <f t="shared" si="277"/>
        <v>0</v>
      </c>
      <c r="BS139" s="394">
        <f t="shared" si="244"/>
        <v>0</v>
      </c>
      <c r="BT139" s="366">
        <f t="shared" si="278"/>
        <v>0</v>
      </c>
      <c r="BU139" s="366">
        <f t="shared" si="279"/>
        <v>0</v>
      </c>
      <c r="BV139" s="394">
        <f t="shared" si="245"/>
        <v>0</v>
      </c>
      <c r="BW139" s="366">
        <f t="shared" si="280"/>
        <v>0</v>
      </c>
      <c r="BX139" s="366">
        <f t="shared" si="281"/>
        <v>0</v>
      </c>
      <c r="BY139" s="394">
        <f t="shared" si="246"/>
        <v>0</v>
      </c>
      <c r="BZ139" s="366">
        <f t="shared" si="282"/>
        <v>0</v>
      </c>
      <c r="CA139" s="366">
        <f t="shared" si="283"/>
        <v>0</v>
      </c>
      <c r="CB139" s="394">
        <f t="shared" si="247"/>
        <v>0</v>
      </c>
      <c r="CC139" s="366">
        <f t="shared" si="284"/>
        <v>0</v>
      </c>
      <c r="CD139" s="366">
        <f t="shared" si="285"/>
        <v>0</v>
      </c>
      <c r="CE139" s="394">
        <f t="shared" si="248"/>
        <v>0</v>
      </c>
      <c r="CF139" s="366">
        <f t="shared" si="249"/>
        <v>0</v>
      </c>
      <c r="CG139" s="366">
        <f t="shared" si="250"/>
        <v>0</v>
      </c>
      <c r="CH139" s="394">
        <f t="shared" si="251"/>
        <v>0</v>
      </c>
      <c r="CI139" s="366">
        <f t="shared" si="252"/>
        <v>0</v>
      </c>
      <c r="CJ139" s="366">
        <f t="shared" si="253"/>
        <v>0</v>
      </c>
      <c r="CK139" s="394">
        <f t="shared" si="254"/>
        <v>0</v>
      </c>
      <c r="CL139" s="366">
        <f t="shared" si="255"/>
        <v>0</v>
      </c>
      <c r="CM139" s="366">
        <f t="shared" si="256"/>
        <v>0</v>
      </c>
      <c r="CN139" s="394">
        <f t="shared" si="257"/>
        <v>1</v>
      </c>
      <c r="CO139" s="366">
        <f t="shared" si="258"/>
        <v>99.29</v>
      </c>
      <c r="CP139" s="366">
        <f t="shared" si="259"/>
        <v>7745000</v>
      </c>
      <c r="CQ139" s="394">
        <f t="shared" si="260"/>
        <v>0</v>
      </c>
      <c r="CR139" s="366">
        <f t="shared" si="261"/>
        <v>0</v>
      </c>
      <c r="CS139" s="366">
        <f t="shared" si="262"/>
        <v>0</v>
      </c>
      <c r="CT139" s="394">
        <f t="shared" si="263"/>
        <v>0</v>
      </c>
      <c r="CU139" s="366">
        <f t="shared" si="264"/>
        <v>0</v>
      </c>
      <c r="CV139" s="366">
        <f t="shared" si="265"/>
        <v>0</v>
      </c>
    </row>
    <row r="140" spans="1:100" x14ac:dyDescent="0.3">
      <c r="A140" s="87">
        <v>21</v>
      </c>
      <c r="B140" s="85" t="s">
        <v>23</v>
      </c>
      <c r="C140" s="8" t="s">
        <v>189</v>
      </c>
      <c r="D140" s="8" t="s">
        <v>187</v>
      </c>
      <c r="E140" s="8" t="s">
        <v>102</v>
      </c>
      <c r="F140" s="47" t="s">
        <v>18</v>
      </c>
      <c r="G140" s="47" t="s">
        <v>18</v>
      </c>
      <c r="H140" s="7" t="s">
        <v>346</v>
      </c>
      <c r="I140" s="26">
        <v>2021</v>
      </c>
      <c r="J140" s="88" t="s">
        <v>82</v>
      </c>
      <c r="K140" s="112">
        <v>17</v>
      </c>
      <c r="L140" s="410" t="s">
        <v>376</v>
      </c>
      <c r="M140" s="113" t="s">
        <v>17</v>
      </c>
      <c r="N140" s="114">
        <v>31.21</v>
      </c>
      <c r="O140" s="115">
        <v>78019.87</v>
      </c>
      <c r="P140" s="362">
        <v>2435000</v>
      </c>
      <c r="Q140" s="394">
        <f t="shared" si="218"/>
        <v>0</v>
      </c>
      <c r="R140" s="395">
        <f t="shared" ref="R140:R161" si="286">IF(E140="устиновский",N140,0)</f>
        <v>0</v>
      </c>
      <c r="S140" s="395">
        <f t="shared" ref="S140:S161" si="287">IF(E140="устиновский",P140,0)</f>
        <v>0</v>
      </c>
      <c r="T140" s="394">
        <f t="shared" si="219"/>
        <v>1</v>
      </c>
      <c r="U140" s="395">
        <f t="shared" ref="U140:U161" si="288">IF(E140="октябрьский",N140,0)</f>
        <v>31.21</v>
      </c>
      <c r="V140" s="395">
        <f t="shared" ref="V140:V161" si="289">IF(E140="октябрьский",P140,0)</f>
        <v>2435000</v>
      </c>
      <c r="W140" s="394">
        <f t="shared" si="220"/>
        <v>0</v>
      </c>
      <c r="X140" s="396">
        <f t="shared" ref="X140:X161" si="290">IF(E140="индустриальный",N140,0)</f>
        <v>0</v>
      </c>
      <c r="Y140" s="396">
        <f t="shared" ref="Y140:Y161" si="291">IF(E140="индустриальный",P140,0)</f>
        <v>0</v>
      </c>
      <c r="Z140" s="394">
        <f t="shared" si="221"/>
        <v>0</v>
      </c>
      <c r="AA140" s="396">
        <f t="shared" ref="AA140:AA161" si="292">IF(E140="первомайский",N140,0)</f>
        <v>0</v>
      </c>
      <c r="AB140" s="396">
        <f t="shared" ref="AB140:AB161" si="293">IF(E140="первомайский",P140,0)</f>
        <v>0</v>
      </c>
      <c r="AC140" s="394">
        <f t="shared" si="222"/>
        <v>0</v>
      </c>
      <c r="AD140" s="396">
        <f t="shared" ref="AD140:AD161" si="294">IF(E140="ленинский",N140,0)</f>
        <v>0</v>
      </c>
      <c r="AE140" s="396">
        <f t="shared" ref="AE140:AE161" si="295">IF(E140="ленинский",P140,0)</f>
        <v>0</v>
      </c>
      <c r="AF140" s="389">
        <f t="shared" si="208"/>
        <v>31.21</v>
      </c>
      <c r="AG140" s="367">
        <f t="shared" si="209"/>
        <v>2435000</v>
      </c>
      <c r="AH140" s="367">
        <f t="shared" si="210"/>
        <v>1</v>
      </c>
      <c r="AI140" s="367">
        <f t="shared" si="211"/>
        <v>0</v>
      </c>
      <c r="AJ140" s="367">
        <f t="shared" si="212"/>
        <v>0</v>
      </c>
      <c r="AK140" s="372">
        <f t="shared" si="213"/>
        <v>0</v>
      </c>
      <c r="AL140" s="394">
        <f t="shared" si="223"/>
        <v>0</v>
      </c>
      <c r="AM140" s="395">
        <f t="shared" si="224"/>
        <v>0</v>
      </c>
      <c r="AN140" s="395">
        <f t="shared" si="225"/>
        <v>0</v>
      </c>
      <c r="AO140" s="394">
        <f t="shared" si="226"/>
        <v>0</v>
      </c>
      <c r="AP140" s="395">
        <f t="shared" si="227"/>
        <v>0</v>
      </c>
      <c r="AQ140" s="395">
        <f t="shared" si="228"/>
        <v>0</v>
      </c>
      <c r="AR140" s="394">
        <f t="shared" si="229"/>
        <v>1</v>
      </c>
      <c r="AS140" s="366">
        <f t="shared" si="230"/>
        <v>31.21</v>
      </c>
      <c r="AT140" s="366">
        <f t="shared" si="231"/>
        <v>2435000</v>
      </c>
      <c r="AU140" s="394">
        <f t="shared" si="232"/>
        <v>1</v>
      </c>
      <c r="AV140" s="395">
        <f t="shared" si="233"/>
        <v>31.21</v>
      </c>
      <c r="AW140" s="395">
        <f t="shared" si="234"/>
        <v>2435000</v>
      </c>
      <c r="AX140" s="394">
        <f t="shared" si="235"/>
        <v>0</v>
      </c>
      <c r="AY140" s="366">
        <f t="shared" si="236"/>
        <v>0</v>
      </c>
      <c r="AZ140" s="366">
        <f t="shared" si="237"/>
        <v>0</v>
      </c>
      <c r="BA140" s="394">
        <f t="shared" si="238"/>
        <v>0</v>
      </c>
      <c r="BB140" s="366">
        <f t="shared" si="266"/>
        <v>0</v>
      </c>
      <c r="BC140" s="366">
        <f t="shared" si="267"/>
        <v>0</v>
      </c>
      <c r="BD140" s="394">
        <f t="shared" si="239"/>
        <v>0</v>
      </c>
      <c r="BE140" s="366">
        <f t="shared" si="268"/>
        <v>0</v>
      </c>
      <c r="BF140" s="366">
        <f t="shared" si="269"/>
        <v>0</v>
      </c>
      <c r="BG140" s="394">
        <f t="shared" si="240"/>
        <v>0</v>
      </c>
      <c r="BH140" s="366">
        <f t="shared" si="270"/>
        <v>0</v>
      </c>
      <c r="BI140" s="366">
        <f t="shared" si="271"/>
        <v>0</v>
      </c>
      <c r="BJ140" s="394">
        <f t="shared" si="241"/>
        <v>0</v>
      </c>
      <c r="BK140" s="366">
        <f t="shared" si="272"/>
        <v>0</v>
      </c>
      <c r="BL140" s="366">
        <f t="shared" si="273"/>
        <v>0</v>
      </c>
      <c r="BM140" s="394">
        <f t="shared" si="242"/>
        <v>1</v>
      </c>
      <c r="BN140" s="366">
        <f t="shared" si="274"/>
        <v>31.21</v>
      </c>
      <c r="BO140" s="366">
        <f t="shared" si="275"/>
        <v>2435000</v>
      </c>
      <c r="BP140" s="394">
        <f t="shared" si="243"/>
        <v>0</v>
      </c>
      <c r="BQ140" s="366">
        <f t="shared" si="276"/>
        <v>0</v>
      </c>
      <c r="BR140" s="366">
        <f t="shared" si="277"/>
        <v>0</v>
      </c>
      <c r="BS140" s="394">
        <f t="shared" si="244"/>
        <v>0</v>
      </c>
      <c r="BT140" s="366">
        <f t="shared" si="278"/>
        <v>0</v>
      </c>
      <c r="BU140" s="366">
        <f t="shared" si="279"/>
        <v>0</v>
      </c>
      <c r="BV140" s="394">
        <f t="shared" si="245"/>
        <v>0</v>
      </c>
      <c r="BW140" s="366">
        <f t="shared" si="280"/>
        <v>0</v>
      </c>
      <c r="BX140" s="366">
        <f t="shared" si="281"/>
        <v>0</v>
      </c>
      <c r="BY140" s="394">
        <f t="shared" si="246"/>
        <v>0</v>
      </c>
      <c r="BZ140" s="366">
        <f t="shared" si="282"/>
        <v>0</v>
      </c>
      <c r="CA140" s="366">
        <f t="shared" si="283"/>
        <v>0</v>
      </c>
      <c r="CB140" s="394">
        <f t="shared" si="247"/>
        <v>0</v>
      </c>
      <c r="CC140" s="366">
        <f t="shared" si="284"/>
        <v>0</v>
      </c>
      <c r="CD140" s="366">
        <f t="shared" si="285"/>
        <v>0</v>
      </c>
      <c r="CE140" s="394">
        <f t="shared" si="248"/>
        <v>0</v>
      </c>
      <c r="CF140" s="366">
        <f t="shared" si="249"/>
        <v>0</v>
      </c>
      <c r="CG140" s="366">
        <f t="shared" si="250"/>
        <v>0</v>
      </c>
      <c r="CH140" s="394">
        <f t="shared" si="251"/>
        <v>0</v>
      </c>
      <c r="CI140" s="366">
        <f t="shared" si="252"/>
        <v>0</v>
      </c>
      <c r="CJ140" s="366">
        <f t="shared" si="253"/>
        <v>0</v>
      </c>
      <c r="CK140" s="394">
        <f t="shared" si="254"/>
        <v>0</v>
      </c>
      <c r="CL140" s="366">
        <f t="shared" si="255"/>
        <v>0</v>
      </c>
      <c r="CM140" s="366">
        <f t="shared" si="256"/>
        <v>0</v>
      </c>
      <c r="CN140" s="394">
        <f t="shared" si="257"/>
        <v>1</v>
      </c>
      <c r="CO140" s="366">
        <f t="shared" si="258"/>
        <v>31.21</v>
      </c>
      <c r="CP140" s="366">
        <f t="shared" si="259"/>
        <v>2435000</v>
      </c>
      <c r="CQ140" s="394">
        <f t="shared" si="260"/>
        <v>0</v>
      </c>
      <c r="CR140" s="366">
        <f t="shared" si="261"/>
        <v>0</v>
      </c>
      <c r="CS140" s="366">
        <f t="shared" si="262"/>
        <v>0</v>
      </c>
      <c r="CT140" s="394">
        <f t="shared" si="263"/>
        <v>0</v>
      </c>
      <c r="CU140" s="366">
        <f t="shared" si="264"/>
        <v>0</v>
      </c>
      <c r="CV140" s="366">
        <f t="shared" si="265"/>
        <v>0</v>
      </c>
    </row>
    <row r="141" spans="1:100" x14ac:dyDescent="0.3">
      <c r="A141" s="87">
        <v>22</v>
      </c>
      <c r="B141" s="85" t="s">
        <v>23</v>
      </c>
      <c r="C141" s="8" t="s">
        <v>191</v>
      </c>
      <c r="D141" s="8" t="s">
        <v>192</v>
      </c>
      <c r="E141" s="8" t="s">
        <v>102</v>
      </c>
      <c r="F141" s="47" t="s">
        <v>18</v>
      </c>
      <c r="G141" s="47" t="s">
        <v>18</v>
      </c>
      <c r="H141" s="7" t="s">
        <v>346</v>
      </c>
      <c r="I141" s="91">
        <v>2019</v>
      </c>
      <c r="J141" s="121" t="s">
        <v>83</v>
      </c>
      <c r="K141" s="94">
        <v>10</v>
      </c>
      <c r="L141" s="410" t="s">
        <v>376</v>
      </c>
      <c r="M141" s="94" t="s">
        <v>17</v>
      </c>
      <c r="N141" s="93">
        <v>80.010000000000005</v>
      </c>
      <c r="O141" s="99">
        <v>89988.75</v>
      </c>
      <c r="P141" s="363">
        <v>7200000</v>
      </c>
      <c r="Q141" s="394">
        <f t="shared" si="218"/>
        <v>0</v>
      </c>
      <c r="R141" s="395">
        <f t="shared" si="286"/>
        <v>0</v>
      </c>
      <c r="S141" s="395">
        <f t="shared" si="287"/>
        <v>0</v>
      </c>
      <c r="T141" s="394">
        <f t="shared" si="219"/>
        <v>1</v>
      </c>
      <c r="U141" s="395">
        <f t="shared" si="288"/>
        <v>80.010000000000005</v>
      </c>
      <c r="V141" s="395">
        <f t="shared" si="289"/>
        <v>7200000</v>
      </c>
      <c r="W141" s="394">
        <f t="shared" si="220"/>
        <v>0</v>
      </c>
      <c r="X141" s="396">
        <f t="shared" si="290"/>
        <v>0</v>
      </c>
      <c r="Y141" s="396">
        <f t="shared" si="291"/>
        <v>0</v>
      </c>
      <c r="Z141" s="394">
        <f t="shared" si="221"/>
        <v>0</v>
      </c>
      <c r="AA141" s="396">
        <f t="shared" si="292"/>
        <v>0</v>
      </c>
      <c r="AB141" s="396">
        <f t="shared" si="293"/>
        <v>0</v>
      </c>
      <c r="AC141" s="394">
        <f t="shared" si="222"/>
        <v>0</v>
      </c>
      <c r="AD141" s="396">
        <f t="shared" si="294"/>
        <v>0</v>
      </c>
      <c r="AE141" s="396">
        <f t="shared" si="295"/>
        <v>0</v>
      </c>
      <c r="AF141" s="389">
        <f t="shared" si="208"/>
        <v>80.010000000000005</v>
      </c>
      <c r="AG141" s="367">
        <f t="shared" si="209"/>
        <v>7200000</v>
      </c>
      <c r="AH141" s="367">
        <f t="shared" si="210"/>
        <v>1</v>
      </c>
      <c r="AI141" s="367">
        <f t="shared" si="211"/>
        <v>0</v>
      </c>
      <c r="AJ141" s="367">
        <f t="shared" si="212"/>
        <v>0</v>
      </c>
      <c r="AK141" s="372">
        <f t="shared" si="213"/>
        <v>0</v>
      </c>
      <c r="AL141" s="394">
        <f t="shared" si="223"/>
        <v>0</v>
      </c>
      <c r="AM141" s="395">
        <f t="shared" si="224"/>
        <v>0</v>
      </c>
      <c r="AN141" s="395">
        <f t="shared" si="225"/>
        <v>0</v>
      </c>
      <c r="AO141" s="394">
        <f t="shared" si="226"/>
        <v>0</v>
      </c>
      <c r="AP141" s="395">
        <f t="shared" si="227"/>
        <v>0</v>
      </c>
      <c r="AQ141" s="395">
        <f t="shared" si="228"/>
        <v>0</v>
      </c>
      <c r="AR141" s="394">
        <f t="shared" si="229"/>
        <v>1</v>
      </c>
      <c r="AS141" s="366">
        <f t="shared" si="230"/>
        <v>80.010000000000005</v>
      </c>
      <c r="AT141" s="366">
        <f t="shared" si="231"/>
        <v>7200000</v>
      </c>
      <c r="AU141" s="394">
        <f t="shared" si="232"/>
        <v>1</v>
      </c>
      <c r="AV141" s="395">
        <f t="shared" si="233"/>
        <v>80.010000000000005</v>
      </c>
      <c r="AW141" s="395">
        <f t="shared" si="234"/>
        <v>7200000</v>
      </c>
      <c r="AX141" s="394">
        <f t="shared" si="235"/>
        <v>0</v>
      </c>
      <c r="AY141" s="366">
        <f t="shared" si="236"/>
        <v>0</v>
      </c>
      <c r="AZ141" s="366">
        <f t="shared" si="237"/>
        <v>0</v>
      </c>
      <c r="BA141" s="394">
        <f t="shared" si="238"/>
        <v>0</v>
      </c>
      <c r="BB141" s="366">
        <f t="shared" si="266"/>
        <v>0</v>
      </c>
      <c r="BC141" s="366">
        <f t="shared" si="267"/>
        <v>0</v>
      </c>
      <c r="BD141" s="394">
        <f t="shared" si="239"/>
        <v>0</v>
      </c>
      <c r="BE141" s="366">
        <f t="shared" si="268"/>
        <v>0</v>
      </c>
      <c r="BF141" s="366">
        <f t="shared" si="269"/>
        <v>0</v>
      </c>
      <c r="BG141" s="394">
        <f t="shared" si="240"/>
        <v>0</v>
      </c>
      <c r="BH141" s="366">
        <f t="shared" si="270"/>
        <v>0</v>
      </c>
      <c r="BI141" s="366">
        <f t="shared" si="271"/>
        <v>0</v>
      </c>
      <c r="BJ141" s="394">
        <f t="shared" si="241"/>
        <v>0</v>
      </c>
      <c r="BK141" s="366">
        <f t="shared" si="272"/>
        <v>0</v>
      </c>
      <c r="BL141" s="366">
        <f t="shared" si="273"/>
        <v>0</v>
      </c>
      <c r="BM141" s="394">
        <f t="shared" si="242"/>
        <v>1</v>
      </c>
      <c r="BN141" s="366">
        <f t="shared" si="274"/>
        <v>80.010000000000005</v>
      </c>
      <c r="BO141" s="366">
        <f t="shared" si="275"/>
        <v>7200000</v>
      </c>
      <c r="BP141" s="394">
        <f t="shared" si="243"/>
        <v>0</v>
      </c>
      <c r="BQ141" s="366">
        <f t="shared" si="276"/>
        <v>0</v>
      </c>
      <c r="BR141" s="366">
        <f t="shared" si="277"/>
        <v>0</v>
      </c>
      <c r="BS141" s="394">
        <f t="shared" si="244"/>
        <v>0</v>
      </c>
      <c r="BT141" s="366">
        <f t="shared" si="278"/>
        <v>0</v>
      </c>
      <c r="BU141" s="366">
        <f t="shared" si="279"/>
        <v>0</v>
      </c>
      <c r="BV141" s="394">
        <f t="shared" si="245"/>
        <v>0</v>
      </c>
      <c r="BW141" s="366">
        <f t="shared" si="280"/>
        <v>0</v>
      </c>
      <c r="BX141" s="366">
        <f t="shared" si="281"/>
        <v>0</v>
      </c>
      <c r="BY141" s="394">
        <f t="shared" si="246"/>
        <v>0</v>
      </c>
      <c r="BZ141" s="366">
        <f t="shared" si="282"/>
        <v>0</v>
      </c>
      <c r="CA141" s="366">
        <f t="shared" si="283"/>
        <v>0</v>
      </c>
      <c r="CB141" s="394">
        <f t="shared" si="247"/>
        <v>0</v>
      </c>
      <c r="CC141" s="366">
        <f t="shared" si="284"/>
        <v>0</v>
      </c>
      <c r="CD141" s="366">
        <f t="shared" si="285"/>
        <v>0</v>
      </c>
      <c r="CE141" s="394">
        <f t="shared" si="248"/>
        <v>0</v>
      </c>
      <c r="CF141" s="366">
        <f t="shared" si="249"/>
        <v>0</v>
      </c>
      <c r="CG141" s="366">
        <f t="shared" si="250"/>
        <v>0</v>
      </c>
      <c r="CH141" s="394">
        <f t="shared" si="251"/>
        <v>1</v>
      </c>
      <c r="CI141" s="366">
        <f t="shared" si="252"/>
        <v>80.010000000000005</v>
      </c>
      <c r="CJ141" s="366">
        <f t="shared" si="253"/>
        <v>7200000</v>
      </c>
      <c r="CK141" s="394">
        <f t="shared" si="254"/>
        <v>0</v>
      </c>
      <c r="CL141" s="366">
        <f t="shared" si="255"/>
        <v>0</v>
      </c>
      <c r="CM141" s="366">
        <f t="shared" si="256"/>
        <v>0</v>
      </c>
      <c r="CN141" s="394">
        <f t="shared" si="257"/>
        <v>0</v>
      </c>
      <c r="CO141" s="366">
        <f t="shared" si="258"/>
        <v>0</v>
      </c>
      <c r="CP141" s="366">
        <f t="shared" si="259"/>
        <v>0</v>
      </c>
      <c r="CQ141" s="394">
        <f t="shared" si="260"/>
        <v>0</v>
      </c>
      <c r="CR141" s="366">
        <f t="shared" si="261"/>
        <v>0</v>
      </c>
      <c r="CS141" s="366">
        <f t="shared" si="262"/>
        <v>0</v>
      </c>
      <c r="CT141" s="394">
        <f t="shared" si="263"/>
        <v>0</v>
      </c>
      <c r="CU141" s="366">
        <f t="shared" si="264"/>
        <v>0</v>
      </c>
      <c r="CV141" s="366">
        <f t="shared" si="265"/>
        <v>0</v>
      </c>
    </row>
    <row r="142" spans="1:100" x14ac:dyDescent="0.3">
      <c r="A142" s="87">
        <v>23</v>
      </c>
      <c r="B142" s="85" t="s">
        <v>23</v>
      </c>
      <c r="C142" s="8" t="s">
        <v>191</v>
      </c>
      <c r="D142" s="8" t="s">
        <v>192</v>
      </c>
      <c r="E142" s="8" t="s">
        <v>102</v>
      </c>
      <c r="F142" s="47" t="s">
        <v>18</v>
      </c>
      <c r="G142" s="47" t="s">
        <v>18</v>
      </c>
      <c r="H142" s="7" t="s">
        <v>346</v>
      </c>
      <c r="I142" s="91">
        <v>2019</v>
      </c>
      <c r="J142" s="102" t="s">
        <v>84</v>
      </c>
      <c r="K142" s="119">
        <v>14</v>
      </c>
      <c r="L142" s="410" t="s">
        <v>378</v>
      </c>
      <c r="M142" s="94" t="s">
        <v>17</v>
      </c>
      <c r="N142" s="93">
        <v>83.93</v>
      </c>
      <c r="O142" s="99">
        <v>94126.06</v>
      </c>
      <c r="P142" s="363">
        <v>7900000</v>
      </c>
      <c r="Q142" s="394">
        <f t="shared" si="218"/>
        <v>0</v>
      </c>
      <c r="R142" s="395">
        <f t="shared" si="286"/>
        <v>0</v>
      </c>
      <c r="S142" s="395">
        <f t="shared" si="287"/>
        <v>0</v>
      </c>
      <c r="T142" s="394">
        <f t="shared" si="219"/>
        <v>1</v>
      </c>
      <c r="U142" s="395">
        <f t="shared" si="288"/>
        <v>83.93</v>
      </c>
      <c r="V142" s="395">
        <f t="shared" si="289"/>
        <v>7900000</v>
      </c>
      <c r="W142" s="394">
        <f t="shared" si="220"/>
        <v>0</v>
      </c>
      <c r="X142" s="396">
        <f t="shared" si="290"/>
        <v>0</v>
      </c>
      <c r="Y142" s="396">
        <f t="shared" si="291"/>
        <v>0</v>
      </c>
      <c r="Z142" s="394">
        <f t="shared" si="221"/>
        <v>0</v>
      </c>
      <c r="AA142" s="396">
        <f t="shared" si="292"/>
        <v>0</v>
      </c>
      <c r="AB142" s="396">
        <f t="shared" si="293"/>
        <v>0</v>
      </c>
      <c r="AC142" s="394">
        <f t="shared" si="222"/>
        <v>0</v>
      </c>
      <c r="AD142" s="396">
        <f t="shared" si="294"/>
        <v>0</v>
      </c>
      <c r="AE142" s="396">
        <f t="shared" si="295"/>
        <v>0</v>
      </c>
      <c r="AF142" s="389">
        <f t="shared" si="208"/>
        <v>83.93</v>
      </c>
      <c r="AG142" s="367">
        <f t="shared" si="209"/>
        <v>7900000</v>
      </c>
      <c r="AH142" s="367">
        <f t="shared" si="210"/>
        <v>1</v>
      </c>
      <c r="AI142" s="367">
        <f t="shared" si="211"/>
        <v>0</v>
      </c>
      <c r="AJ142" s="367">
        <f t="shared" si="212"/>
        <v>0</v>
      </c>
      <c r="AK142" s="372">
        <f t="shared" si="213"/>
        <v>0</v>
      </c>
      <c r="AL142" s="394">
        <f t="shared" si="223"/>
        <v>0</v>
      </c>
      <c r="AM142" s="395">
        <f t="shared" si="224"/>
        <v>0</v>
      </c>
      <c r="AN142" s="395">
        <f t="shared" si="225"/>
        <v>0</v>
      </c>
      <c r="AO142" s="394">
        <f t="shared" si="226"/>
        <v>0</v>
      </c>
      <c r="AP142" s="395">
        <f t="shared" si="227"/>
        <v>0</v>
      </c>
      <c r="AQ142" s="395">
        <f t="shared" si="228"/>
        <v>0</v>
      </c>
      <c r="AR142" s="394">
        <f t="shared" si="229"/>
        <v>1</v>
      </c>
      <c r="AS142" s="366">
        <f t="shared" si="230"/>
        <v>83.93</v>
      </c>
      <c r="AT142" s="366">
        <f t="shared" si="231"/>
        <v>7900000</v>
      </c>
      <c r="AU142" s="394">
        <f t="shared" si="232"/>
        <v>1</v>
      </c>
      <c r="AV142" s="395">
        <f t="shared" si="233"/>
        <v>83.93</v>
      </c>
      <c r="AW142" s="395">
        <f t="shared" si="234"/>
        <v>7900000</v>
      </c>
      <c r="AX142" s="394">
        <f t="shared" si="235"/>
        <v>0</v>
      </c>
      <c r="AY142" s="366">
        <f t="shared" si="236"/>
        <v>0</v>
      </c>
      <c r="AZ142" s="366">
        <f t="shared" si="237"/>
        <v>0</v>
      </c>
      <c r="BA142" s="394">
        <f t="shared" si="238"/>
        <v>0</v>
      </c>
      <c r="BB142" s="366">
        <f t="shared" si="266"/>
        <v>0</v>
      </c>
      <c r="BC142" s="366">
        <f t="shared" si="267"/>
        <v>0</v>
      </c>
      <c r="BD142" s="394">
        <f t="shared" si="239"/>
        <v>0</v>
      </c>
      <c r="BE142" s="366">
        <f t="shared" si="268"/>
        <v>0</v>
      </c>
      <c r="BF142" s="366">
        <f t="shared" si="269"/>
        <v>0</v>
      </c>
      <c r="BG142" s="394">
        <f t="shared" si="240"/>
        <v>0</v>
      </c>
      <c r="BH142" s="366">
        <f t="shared" si="270"/>
        <v>0</v>
      </c>
      <c r="BI142" s="366">
        <f t="shared" si="271"/>
        <v>0</v>
      </c>
      <c r="BJ142" s="394">
        <f t="shared" si="241"/>
        <v>0</v>
      </c>
      <c r="BK142" s="366">
        <f t="shared" si="272"/>
        <v>0</v>
      </c>
      <c r="BL142" s="366">
        <f t="shared" si="273"/>
        <v>0</v>
      </c>
      <c r="BM142" s="394">
        <f t="shared" si="242"/>
        <v>1</v>
      </c>
      <c r="BN142" s="366">
        <f t="shared" si="274"/>
        <v>83.93</v>
      </c>
      <c r="BO142" s="366">
        <f t="shared" si="275"/>
        <v>7900000</v>
      </c>
      <c r="BP142" s="394">
        <f t="shared" si="243"/>
        <v>0</v>
      </c>
      <c r="BQ142" s="366">
        <f t="shared" si="276"/>
        <v>0</v>
      </c>
      <c r="BR142" s="366">
        <f t="shared" si="277"/>
        <v>0</v>
      </c>
      <c r="BS142" s="394">
        <f t="shared" si="244"/>
        <v>0</v>
      </c>
      <c r="BT142" s="366">
        <f t="shared" si="278"/>
        <v>0</v>
      </c>
      <c r="BU142" s="366">
        <f t="shared" si="279"/>
        <v>0</v>
      </c>
      <c r="BV142" s="394">
        <f t="shared" si="245"/>
        <v>0</v>
      </c>
      <c r="BW142" s="366">
        <f t="shared" si="280"/>
        <v>0</v>
      </c>
      <c r="BX142" s="366">
        <f t="shared" si="281"/>
        <v>0</v>
      </c>
      <c r="BY142" s="394">
        <f t="shared" si="246"/>
        <v>0</v>
      </c>
      <c r="BZ142" s="366">
        <f t="shared" si="282"/>
        <v>0</v>
      </c>
      <c r="CA142" s="366">
        <f t="shared" si="283"/>
        <v>0</v>
      </c>
      <c r="CB142" s="394">
        <f t="shared" si="247"/>
        <v>0</v>
      </c>
      <c r="CC142" s="366">
        <f t="shared" si="284"/>
        <v>0</v>
      </c>
      <c r="CD142" s="366">
        <f t="shared" si="285"/>
        <v>0</v>
      </c>
      <c r="CE142" s="394">
        <f t="shared" si="248"/>
        <v>0</v>
      </c>
      <c r="CF142" s="366">
        <f t="shared" si="249"/>
        <v>0</v>
      </c>
      <c r="CG142" s="366">
        <f t="shared" si="250"/>
        <v>0</v>
      </c>
      <c r="CH142" s="394">
        <f t="shared" si="251"/>
        <v>1</v>
      </c>
      <c r="CI142" s="366">
        <f t="shared" si="252"/>
        <v>83.93</v>
      </c>
      <c r="CJ142" s="366">
        <f t="shared" si="253"/>
        <v>7900000</v>
      </c>
      <c r="CK142" s="394">
        <f t="shared" si="254"/>
        <v>0</v>
      </c>
      <c r="CL142" s="366">
        <f t="shared" si="255"/>
        <v>0</v>
      </c>
      <c r="CM142" s="366">
        <f t="shared" si="256"/>
        <v>0</v>
      </c>
      <c r="CN142" s="394">
        <f t="shared" si="257"/>
        <v>0</v>
      </c>
      <c r="CO142" s="366">
        <f t="shared" si="258"/>
        <v>0</v>
      </c>
      <c r="CP142" s="366">
        <f t="shared" si="259"/>
        <v>0</v>
      </c>
      <c r="CQ142" s="394">
        <f t="shared" si="260"/>
        <v>0</v>
      </c>
      <c r="CR142" s="366">
        <f t="shared" si="261"/>
        <v>0</v>
      </c>
      <c r="CS142" s="366">
        <f t="shared" si="262"/>
        <v>0</v>
      </c>
      <c r="CT142" s="394">
        <f t="shared" si="263"/>
        <v>0</v>
      </c>
      <c r="CU142" s="366">
        <f t="shared" si="264"/>
        <v>0</v>
      </c>
      <c r="CV142" s="366">
        <f t="shared" si="265"/>
        <v>0</v>
      </c>
    </row>
    <row r="143" spans="1:100" x14ac:dyDescent="0.3">
      <c r="A143" s="87">
        <v>24</v>
      </c>
      <c r="B143" s="85" t="s">
        <v>23</v>
      </c>
      <c r="C143" s="8" t="s">
        <v>191</v>
      </c>
      <c r="D143" s="8" t="s">
        <v>192</v>
      </c>
      <c r="E143" s="8" t="s">
        <v>102</v>
      </c>
      <c r="F143" s="47" t="s">
        <v>18</v>
      </c>
      <c r="G143" s="47" t="s">
        <v>18</v>
      </c>
      <c r="H143" s="7" t="s">
        <v>346</v>
      </c>
      <c r="I143" s="91">
        <v>2019</v>
      </c>
      <c r="J143" s="102" t="s">
        <v>84</v>
      </c>
      <c r="K143" s="119">
        <v>17</v>
      </c>
      <c r="L143" s="410" t="s">
        <v>378</v>
      </c>
      <c r="M143" s="94" t="s">
        <v>17</v>
      </c>
      <c r="N143" s="93">
        <v>106.88</v>
      </c>
      <c r="O143" s="99">
        <v>94030.69</v>
      </c>
      <c r="P143" s="363">
        <v>10050000</v>
      </c>
      <c r="Q143" s="394">
        <f t="shared" si="218"/>
        <v>0</v>
      </c>
      <c r="R143" s="395">
        <f t="shared" si="286"/>
        <v>0</v>
      </c>
      <c r="S143" s="395">
        <f t="shared" si="287"/>
        <v>0</v>
      </c>
      <c r="T143" s="394">
        <f t="shared" si="219"/>
        <v>1</v>
      </c>
      <c r="U143" s="395">
        <f t="shared" si="288"/>
        <v>106.88</v>
      </c>
      <c r="V143" s="395">
        <f t="shared" si="289"/>
        <v>10050000</v>
      </c>
      <c r="W143" s="394">
        <f t="shared" si="220"/>
        <v>0</v>
      </c>
      <c r="X143" s="396">
        <f t="shared" si="290"/>
        <v>0</v>
      </c>
      <c r="Y143" s="396">
        <f t="shared" si="291"/>
        <v>0</v>
      </c>
      <c r="Z143" s="394">
        <f t="shared" si="221"/>
        <v>0</v>
      </c>
      <c r="AA143" s="396">
        <f t="shared" si="292"/>
        <v>0</v>
      </c>
      <c r="AB143" s="396">
        <f t="shared" si="293"/>
        <v>0</v>
      </c>
      <c r="AC143" s="394">
        <f t="shared" si="222"/>
        <v>0</v>
      </c>
      <c r="AD143" s="396">
        <f t="shared" si="294"/>
        <v>0</v>
      </c>
      <c r="AE143" s="396">
        <f t="shared" si="295"/>
        <v>0</v>
      </c>
      <c r="AF143" s="389">
        <f t="shared" si="208"/>
        <v>106.88</v>
      </c>
      <c r="AG143" s="367">
        <f t="shared" si="209"/>
        <v>10050000</v>
      </c>
      <c r="AH143" s="367">
        <f t="shared" si="210"/>
        <v>1</v>
      </c>
      <c r="AI143" s="367">
        <f t="shared" si="211"/>
        <v>0</v>
      </c>
      <c r="AJ143" s="367">
        <f t="shared" si="212"/>
        <v>0</v>
      </c>
      <c r="AK143" s="372">
        <f t="shared" si="213"/>
        <v>0</v>
      </c>
      <c r="AL143" s="394">
        <f t="shared" si="223"/>
        <v>0</v>
      </c>
      <c r="AM143" s="395">
        <f t="shared" si="224"/>
        <v>0</v>
      </c>
      <c r="AN143" s="395">
        <f t="shared" si="225"/>
        <v>0</v>
      </c>
      <c r="AO143" s="394">
        <f t="shared" si="226"/>
        <v>0</v>
      </c>
      <c r="AP143" s="395">
        <f t="shared" si="227"/>
        <v>0</v>
      </c>
      <c r="AQ143" s="395">
        <f t="shared" si="228"/>
        <v>0</v>
      </c>
      <c r="AR143" s="394">
        <f t="shared" si="229"/>
        <v>1</v>
      </c>
      <c r="AS143" s="366">
        <f t="shared" si="230"/>
        <v>106.88</v>
      </c>
      <c r="AT143" s="366">
        <f t="shared" si="231"/>
        <v>10050000</v>
      </c>
      <c r="AU143" s="394">
        <f t="shared" si="232"/>
        <v>1</v>
      </c>
      <c r="AV143" s="395">
        <f t="shared" si="233"/>
        <v>106.88</v>
      </c>
      <c r="AW143" s="395">
        <f t="shared" si="234"/>
        <v>10050000</v>
      </c>
      <c r="AX143" s="394">
        <f t="shared" si="235"/>
        <v>0</v>
      </c>
      <c r="AY143" s="366">
        <f t="shared" si="236"/>
        <v>0</v>
      </c>
      <c r="AZ143" s="366">
        <f t="shared" si="237"/>
        <v>0</v>
      </c>
      <c r="BA143" s="394">
        <f t="shared" si="238"/>
        <v>0</v>
      </c>
      <c r="BB143" s="366">
        <f t="shared" si="266"/>
        <v>0</v>
      </c>
      <c r="BC143" s="366">
        <f t="shared" si="267"/>
        <v>0</v>
      </c>
      <c r="BD143" s="394">
        <f t="shared" si="239"/>
        <v>0</v>
      </c>
      <c r="BE143" s="366">
        <f t="shared" si="268"/>
        <v>0</v>
      </c>
      <c r="BF143" s="366">
        <f t="shared" si="269"/>
        <v>0</v>
      </c>
      <c r="BG143" s="394">
        <f t="shared" si="240"/>
        <v>0</v>
      </c>
      <c r="BH143" s="366">
        <f t="shared" si="270"/>
        <v>0</v>
      </c>
      <c r="BI143" s="366">
        <f t="shared" si="271"/>
        <v>0</v>
      </c>
      <c r="BJ143" s="394">
        <f t="shared" si="241"/>
        <v>0</v>
      </c>
      <c r="BK143" s="366">
        <f t="shared" si="272"/>
        <v>0</v>
      </c>
      <c r="BL143" s="366">
        <f t="shared" si="273"/>
        <v>0</v>
      </c>
      <c r="BM143" s="394">
        <f t="shared" si="242"/>
        <v>1</v>
      </c>
      <c r="BN143" s="366">
        <f t="shared" si="274"/>
        <v>106.88</v>
      </c>
      <c r="BO143" s="366">
        <f t="shared" si="275"/>
        <v>10050000</v>
      </c>
      <c r="BP143" s="394">
        <f t="shared" si="243"/>
        <v>0</v>
      </c>
      <c r="BQ143" s="366">
        <f t="shared" si="276"/>
        <v>0</v>
      </c>
      <c r="BR143" s="366">
        <f t="shared" si="277"/>
        <v>0</v>
      </c>
      <c r="BS143" s="394">
        <f t="shared" si="244"/>
        <v>0</v>
      </c>
      <c r="BT143" s="366">
        <f t="shared" si="278"/>
        <v>0</v>
      </c>
      <c r="BU143" s="366">
        <f t="shared" si="279"/>
        <v>0</v>
      </c>
      <c r="BV143" s="394">
        <f t="shared" si="245"/>
        <v>0</v>
      </c>
      <c r="BW143" s="366">
        <f t="shared" si="280"/>
        <v>0</v>
      </c>
      <c r="BX143" s="366">
        <f t="shared" si="281"/>
        <v>0</v>
      </c>
      <c r="BY143" s="394">
        <f t="shared" si="246"/>
        <v>0</v>
      </c>
      <c r="BZ143" s="366">
        <f t="shared" si="282"/>
        <v>0</v>
      </c>
      <c r="CA143" s="366">
        <f t="shared" si="283"/>
        <v>0</v>
      </c>
      <c r="CB143" s="394">
        <f t="shared" si="247"/>
        <v>0</v>
      </c>
      <c r="CC143" s="366">
        <f t="shared" si="284"/>
        <v>0</v>
      </c>
      <c r="CD143" s="366">
        <f t="shared" si="285"/>
        <v>0</v>
      </c>
      <c r="CE143" s="394">
        <f t="shared" si="248"/>
        <v>0</v>
      </c>
      <c r="CF143" s="366">
        <f t="shared" si="249"/>
        <v>0</v>
      </c>
      <c r="CG143" s="366">
        <f t="shared" si="250"/>
        <v>0</v>
      </c>
      <c r="CH143" s="394">
        <f t="shared" si="251"/>
        <v>1</v>
      </c>
      <c r="CI143" s="366">
        <f t="shared" si="252"/>
        <v>106.88</v>
      </c>
      <c r="CJ143" s="366">
        <f t="shared" si="253"/>
        <v>10050000</v>
      </c>
      <c r="CK143" s="394">
        <f t="shared" si="254"/>
        <v>0</v>
      </c>
      <c r="CL143" s="366">
        <f t="shared" si="255"/>
        <v>0</v>
      </c>
      <c r="CM143" s="366">
        <f t="shared" si="256"/>
        <v>0</v>
      </c>
      <c r="CN143" s="394">
        <f t="shared" si="257"/>
        <v>0</v>
      </c>
      <c r="CO143" s="366">
        <f t="shared" si="258"/>
        <v>0</v>
      </c>
      <c r="CP143" s="366">
        <f t="shared" si="259"/>
        <v>0</v>
      </c>
      <c r="CQ143" s="394">
        <f t="shared" si="260"/>
        <v>0</v>
      </c>
      <c r="CR143" s="366">
        <f t="shared" si="261"/>
        <v>0</v>
      </c>
      <c r="CS143" s="366">
        <f t="shared" si="262"/>
        <v>0</v>
      </c>
      <c r="CT143" s="394">
        <f t="shared" si="263"/>
        <v>0</v>
      </c>
      <c r="CU143" s="366">
        <f t="shared" si="264"/>
        <v>0</v>
      </c>
      <c r="CV143" s="366">
        <f t="shared" si="265"/>
        <v>0</v>
      </c>
    </row>
    <row r="144" spans="1:100" x14ac:dyDescent="0.3">
      <c r="A144" s="87">
        <v>25</v>
      </c>
      <c r="B144" s="85" t="s">
        <v>23</v>
      </c>
      <c r="C144" s="2" t="s">
        <v>194</v>
      </c>
      <c r="D144" s="2" t="s">
        <v>133</v>
      </c>
      <c r="E144" s="2" t="s">
        <v>102</v>
      </c>
      <c r="F144" s="2" t="s">
        <v>404</v>
      </c>
      <c r="G144" s="2" t="s">
        <v>18</v>
      </c>
      <c r="H144" s="7" t="s">
        <v>345</v>
      </c>
      <c r="I144" s="117">
        <v>2020</v>
      </c>
      <c r="J144" s="88" t="s">
        <v>82</v>
      </c>
      <c r="K144" s="119">
        <v>1</v>
      </c>
      <c r="L144" s="2" t="s">
        <v>375</v>
      </c>
      <c r="M144" s="98" t="s">
        <v>17</v>
      </c>
      <c r="N144" s="93">
        <v>41.94</v>
      </c>
      <c r="O144" s="99">
        <v>100000</v>
      </c>
      <c r="P144" s="363">
        <v>4194000</v>
      </c>
      <c r="Q144" s="394">
        <f t="shared" si="218"/>
        <v>0</v>
      </c>
      <c r="R144" s="395">
        <f t="shared" si="286"/>
        <v>0</v>
      </c>
      <c r="S144" s="395">
        <f t="shared" si="287"/>
        <v>0</v>
      </c>
      <c r="T144" s="394">
        <f t="shared" si="219"/>
        <v>1</v>
      </c>
      <c r="U144" s="395">
        <f t="shared" si="288"/>
        <v>41.94</v>
      </c>
      <c r="V144" s="395">
        <f t="shared" si="289"/>
        <v>4194000</v>
      </c>
      <c r="W144" s="394">
        <f t="shared" si="220"/>
        <v>0</v>
      </c>
      <c r="X144" s="396">
        <f t="shared" si="290"/>
        <v>0</v>
      </c>
      <c r="Y144" s="396">
        <f t="shared" si="291"/>
        <v>0</v>
      </c>
      <c r="Z144" s="394">
        <f t="shared" si="221"/>
        <v>0</v>
      </c>
      <c r="AA144" s="396">
        <f t="shared" si="292"/>
        <v>0</v>
      </c>
      <c r="AB144" s="396">
        <f t="shared" si="293"/>
        <v>0</v>
      </c>
      <c r="AC144" s="394">
        <f t="shared" si="222"/>
        <v>0</v>
      </c>
      <c r="AD144" s="396">
        <f t="shared" si="294"/>
        <v>0</v>
      </c>
      <c r="AE144" s="396">
        <f t="shared" si="295"/>
        <v>0</v>
      </c>
      <c r="AF144" s="389">
        <f t="shared" si="208"/>
        <v>41.94</v>
      </c>
      <c r="AG144" s="367">
        <f t="shared" si="209"/>
        <v>4194000</v>
      </c>
      <c r="AH144" s="367">
        <f t="shared" si="210"/>
        <v>1</v>
      </c>
      <c r="AI144" s="367">
        <f t="shared" si="211"/>
        <v>0</v>
      </c>
      <c r="AJ144" s="367">
        <f t="shared" si="212"/>
        <v>0</v>
      </c>
      <c r="AK144" s="372">
        <f t="shared" si="213"/>
        <v>0</v>
      </c>
      <c r="AL144" s="394">
        <f t="shared" si="223"/>
        <v>0</v>
      </c>
      <c r="AM144" s="395">
        <f t="shared" si="224"/>
        <v>0</v>
      </c>
      <c r="AN144" s="395">
        <f t="shared" si="225"/>
        <v>0</v>
      </c>
      <c r="AO144" s="394">
        <f t="shared" si="226"/>
        <v>1</v>
      </c>
      <c r="AP144" s="395">
        <f t="shared" si="227"/>
        <v>41.94</v>
      </c>
      <c r="AQ144" s="395">
        <f t="shared" si="228"/>
        <v>4194000</v>
      </c>
      <c r="AR144" s="394">
        <f t="shared" si="229"/>
        <v>0</v>
      </c>
      <c r="AS144" s="366">
        <f t="shared" si="230"/>
        <v>0</v>
      </c>
      <c r="AT144" s="366">
        <f t="shared" si="231"/>
        <v>0</v>
      </c>
      <c r="AU144" s="394">
        <f t="shared" si="232"/>
        <v>1</v>
      </c>
      <c r="AV144" s="395">
        <f t="shared" si="233"/>
        <v>41.94</v>
      </c>
      <c r="AW144" s="395">
        <f t="shared" si="234"/>
        <v>4194000</v>
      </c>
      <c r="AX144" s="394">
        <f t="shared" si="235"/>
        <v>0</v>
      </c>
      <c r="AY144" s="366">
        <f t="shared" si="236"/>
        <v>0</v>
      </c>
      <c r="AZ144" s="366">
        <f t="shared" si="237"/>
        <v>0</v>
      </c>
      <c r="BA144" s="394">
        <f t="shared" si="238"/>
        <v>0</v>
      </c>
      <c r="BB144" s="366">
        <f t="shared" si="266"/>
        <v>0</v>
      </c>
      <c r="BC144" s="366">
        <f t="shared" si="267"/>
        <v>0</v>
      </c>
      <c r="BD144" s="394">
        <f t="shared" si="239"/>
        <v>0</v>
      </c>
      <c r="BE144" s="366">
        <f t="shared" si="268"/>
        <v>0</v>
      </c>
      <c r="BF144" s="366">
        <f t="shared" si="269"/>
        <v>0</v>
      </c>
      <c r="BG144" s="394">
        <f t="shared" si="240"/>
        <v>1</v>
      </c>
      <c r="BH144" s="366">
        <f t="shared" si="270"/>
        <v>41.94</v>
      </c>
      <c r="BI144" s="366">
        <f t="shared" si="271"/>
        <v>4194000</v>
      </c>
      <c r="BJ144" s="394">
        <f t="shared" si="241"/>
        <v>0</v>
      </c>
      <c r="BK144" s="366">
        <f t="shared" si="272"/>
        <v>0</v>
      </c>
      <c r="BL144" s="366">
        <f t="shared" si="273"/>
        <v>0</v>
      </c>
      <c r="BM144" s="394">
        <f t="shared" si="242"/>
        <v>0</v>
      </c>
      <c r="BN144" s="366">
        <f t="shared" si="274"/>
        <v>0</v>
      </c>
      <c r="BO144" s="366">
        <f t="shared" si="275"/>
        <v>0</v>
      </c>
      <c r="BP144" s="394">
        <f t="shared" si="243"/>
        <v>0</v>
      </c>
      <c r="BQ144" s="366">
        <f t="shared" si="276"/>
        <v>0</v>
      </c>
      <c r="BR144" s="366">
        <f t="shared" si="277"/>
        <v>0</v>
      </c>
      <c r="BS144" s="394">
        <f t="shared" si="244"/>
        <v>0</v>
      </c>
      <c r="BT144" s="366">
        <f t="shared" si="278"/>
        <v>0</v>
      </c>
      <c r="BU144" s="366">
        <f t="shared" si="279"/>
        <v>0</v>
      </c>
      <c r="BV144" s="394">
        <f t="shared" si="245"/>
        <v>0</v>
      </c>
      <c r="BW144" s="366">
        <f t="shared" si="280"/>
        <v>0</v>
      </c>
      <c r="BX144" s="366">
        <f t="shared" si="281"/>
        <v>0</v>
      </c>
      <c r="BY144" s="394">
        <f t="shared" si="246"/>
        <v>0</v>
      </c>
      <c r="BZ144" s="366">
        <f t="shared" si="282"/>
        <v>0</v>
      </c>
      <c r="CA144" s="366">
        <f t="shared" si="283"/>
        <v>0</v>
      </c>
      <c r="CB144" s="394">
        <f t="shared" si="247"/>
        <v>0</v>
      </c>
      <c r="CC144" s="366">
        <f t="shared" si="284"/>
        <v>0</v>
      </c>
      <c r="CD144" s="366">
        <f t="shared" si="285"/>
        <v>0</v>
      </c>
      <c r="CE144" s="394">
        <f t="shared" si="248"/>
        <v>0</v>
      </c>
      <c r="CF144" s="366">
        <f t="shared" si="249"/>
        <v>0</v>
      </c>
      <c r="CG144" s="366">
        <f t="shared" si="250"/>
        <v>0</v>
      </c>
      <c r="CH144" s="394">
        <f t="shared" si="251"/>
        <v>0</v>
      </c>
      <c r="CI144" s="366">
        <f t="shared" si="252"/>
        <v>0</v>
      </c>
      <c r="CJ144" s="366">
        <f t="shared" si="253"/>
        <v>0</v>
      </c>
      <c r="CK144" s="394">
        <f t="shared" si="254"/>
        <v>1</v>
      </c>
      <c r="CL144" s="366">
        <f t="shared" si="255"/>
        <v>41.94</v>
      </c>
      <c r="CM144" s="366">
        <f t="shared" si="256"/>
        <v>4194000</v>
      </c>
      <c r="CN144" s="394">
        <f t="shared" si="257"/>
        <v>0</v>
      </c>
      <c r="CO144" s="366">
        <f t="shared" si="258"/>
        <v>0</v>
      </c>
      <c r="CP144" s="366">
        <f t="shared" si="259"/>
        <v>0</v>
      </c>
      <c r="CQ144" s="394">
        <f t="shared" si="260"/>
        <v>0</v>
      </c>
      <c r="CR144" s="366">
        <f t="shared" si="261"/>
        <v>0</v>
      </c>
      <c r="CS144" s="366">
        <f t="shared" si="262"/>
        <v>0</v>
      </c>
      <c r="CT144" s="394">
        <f t="shared" si="263"/>
        <v>0</v>
      </c>
      <c r="CU144" s="366">
        <f t="shared" si="264"/>
        <v>0</v>
      </c>
      <c r="CV144" s="366">
        <f t="shared" si="265"/>
        <v>0</v>
      </c>
    </row>
    <row r="145" spans="1:100" x14ac:dyDescent="0.3">
      <c r="A145" s="87">
        <v>26</v>
      </c>
      <c r="B145" s="85" t="s">
        <v>23</v>
      </c>
      <c r="C145" s="2" t="s">
        <v>194</v>
      </c>
      <c r="D145" s="2" t="s">
        <v>133</v>
      </c>
      <c r="E145" s="2" t="s">
        <v>102</v>
      </c>
      <c r="F145" s="2" t="s">
        <v>404</v>
      </c>
      <c r="G145" s="61" t="s">
        <v>18</v>
      </c>
      <c r="H145" s="7" t="s">
        <v>345</v>
      </c>
      <c r="I145" s="117">
        <v>2020</v>
      </c>
      <c r="J145" s="122" t="s">
        <v>84</v>
      </c>
      <c r="K145" s="123">
        <v>5</v>
      </c>
      <c r="L145" s="416" t="s">
        <v>376</v>
      </c>
      <c r="M145" s="98" t="s">
        <v>17</v>
      </c>
      <c r="N145" s="124">
        <v>99.9</v>
      </c>
      <c r="O145" s="105">
        <v>65015.02</v>
      </c>
      <c r="P145" s="364">
        <v>6495000</v>
      </c>
      <c r="Q145" s="394">
        <f t="shared" si="218"/>
        <v>0</v>
      </c>
      <c r="R145" s="395">
        <f t="shared" si="286"/>
        <v>0</v>
      </c>
      <c r="S145" s="395">
        <f t="shared" si="287"/>
        <v>0</v>
      </c>
      <c r="T145" s="394">
        <f t="shared" si="219"/>
        <v>1</v>
      </c>
      <c r="U145" s="395">
        <f t="shared" si="288"/>
        <v>99.9</v>
      </c>
      <c r="V145" s="395">
        <f t="shared" si="289"/>
        <v>6495000</v>
      </c>
      <c r="W145" s="394">
        <f t="shared" si="220"/>
        <v>0</v>
      </c>
      <c r="X145" s="396">
        <f t="shared" si="290"/>
        <v>0</v>
      </c>
      <c r="Y145" s="396">
        <f t="shared" si="291"/>
        <v>0</v>
      </c>
      <c r="Z145" s="394">
        <f t="shared" si="221"/>
        <v>0</v>
      </c>
      <c r="AA145" s="396">
        <f t="shared" si="292"/>
        <v>0</v>
      </c>
      <c r="AB145" s="396">
        <f t="shared" si="293"/>
        <v>0</v>
      </c>
      <c r="AC145" s="394">
        <f t="shared" si="222"/>
        <v>0</v>
      </c>
      <c r="AD145" s="396">
        <f t="shared" si="294"/>
        <v>0</v>
      </c>
      <c r="AE145" s="396">
        <f t="shared" si="295"/>
        <v>0</v>
      </c>
      <c r="AF145" s="389">
        <f t="shared" ref="AF145:AF161" si="296">IF(G145="центр",N145,0)</f>
        <v>99.9</v>
      </c>
      <c r="AG145" s="367">
        <f t="shared" ref="AG145:AG161" si="297">IF(G145="центр",P145,0)</f>
        <v>6495000</v>
      </c>
      <c r="AH145" s="367">
        <f t="shared" ref="AH145:AH161" si="298">IF(AF145=0,0,1)</f>
        <v>1</v>
      </c>
      <c r="AI145" s="367">
        <f t="shared" ref="AI145:AI161" si="299">IF(G145="спальн район",N145,0)</f>
        <v>0</v>
      </c>
      <c r="AJ145" s="367">
        <f t="shared" ref="AJ145:AJ161" si="300">IF(G145="спальн район",P145,0)</f>
        <v>0</v>
      </c>
      <c r="AK145" s="372">
        <f t="shared" ref="AK145:AK161" si="301">IF(AI145=0,0,1)</f>
        <v>0</v>
      </c>
      <c r="AL145" s="394">
        <f t="shared" si="223"/>
        <v>0</v>
      </c>
      <c r="AM145" s="395">
        <f t="shared" si="224"/>
        <v>0</v>
      </c>
      <c r="AN145" s="395">
        <f t="shared" si="225"/>
        <v>0</v>
      </c>
      <c r="AO145" s="394">
        <f t="shared" si="226"/>
        <v>0</v>
      </c>
      <c r="AP145" s="395">
        <f t="shared" si="227"/>
        <v>0</v>
      </c>
      <c r="AQ145" s="395">
        <f t="shared" si="228"/>
        <v>0</v>
      </c>
      <c r="AR145" s="394">
        <f t="shared" si="229"/>
        <v>1</v>
      </c>
      <c r="AS145" s="366">
        <f t="shared" si="230"/>
        <v>99.9</v>
      </c>
      <c r="AT145" s="366">
        <f t="shared" si="231"/>
        <v>6495000</v>
      </c>
      <c r="AU145" s="394">
        <f t="shared" si="232"/>
        <v>1</v>
      </c>
      <c r="AV145" s="395">
        <f t="shared" si="233"/>
        <v>99.9</v>
      </c>
      <c r="AW145" s="395">
        <f t="shared" si="234"/>
        <v>6495000</v>
      </c>
      <c r="AX145" s="394">
        <f t="shared" si="235"/>
        <v>0</v>
      </c>
      <c r="AY145" s="366">
        <f t="shared" si="236"/>
        <v>0</v>
      </c>
      <c r="AZ145" s="366">
        <f t="shared" si="237"/>
        <v>0</v>
      </c>
      <c r="BA145" s="394">
        <f t="shared" si="238"/>
        <v>0</v>
      </c>
      <c r="BB145" s="366">
        <f t="shared" si="266"/>
        <v>0</v>
      </c>
      <c r="BC145" s="366">
        <f t="shared" si="267"/>
        <v>0</v>
      </c>
      <c r="BD145" s="394">
        <f t="shared" si="239"/>
        <v>0</v>
      </c>
      <c r="BE145" s="366">
        <f t="shared" si="268"/>
        <v>0</v>
      </c>
      <c r="BF145" s="366">
        <f t="shared" si="269"/>
        <v>0</v>
      </c>
      <c r="BG145" s="394">
        <f t="shared" si="240"/>
        <v>1</v>
      </c>
      <c r="BH145" s="366">
        <f t="shared" si="270"/>
        <v>99.9</v>
      </c>
      <c r="BI145" s="366">
        <f t="shared" si="271"/>
        <v>6495000</v>
      </c>
      <c r="BJ145" s="394">
        <f t="shared" si="241"/>
        <v>0</v>
      </c>
      <c r="BK145" s="366">
        <f t="shared" si="272"/>
        <v>0</v>
      </c>
      <c r="BL145" s="366">
        <f t="shared" si="273"/>
        <v>0</v>
      </c>
      <c r="BM145" s="394">
        <f t="shared" si="242"/>
        <v>0</v>
      </c>
      <c r="BN145" s="366">
        <f t="shared" si="274"/>
        <v>0</v>
      </c>
      <c r="BO145" s="366">
        <f t="shared" si="275"/>
        <v>0</v>
      </c>
      <c r="BP145" s="394">
        <f t="shared" si="243"/>
        <v>0</v>
      </c>
      <c r="BQ145" s="366">
        <f t="shared" si="276"/>
        <v>0</v>
      </c>
      <c r="BR145" s="366">
        <f t="shared" si="277"/>
        <v>0</v>
      </c>
      <c r="BS145" s="394">
        <f t="shared" si="244"/>
        <v>0</v>
      </c>
      <c r="BT145" s="366">
        <f t="shared" si="278"/>
        <v>0</v>
      </c>
      <c r="BU145" s="366">
        <f t="shared" si="279"/>
        <v>0</v>
      </c>
      <c r="BV145" s="394">
        <f t="shared" si="245"/>
        <v>0</v>
      </c>
      <c r="BW145" s="366">
        <f t="shared" si="280"/>
        <v>0</v>
      </c>
      <c r="BX145" s="366">
        <f t="shared" si="281"/>
        <v>0</v>
      </c>
      <c r="BY145" s="394">
        <f t="shared" si="246"/>
        <v>0</v>
      </c>
      <c r="BZ145" s="366">
        <f t="shared" si="282"/>
        <v>0</v>
      </c>
      <c r="CA145" s="366">
        <f t="shared" si="283"/>
        <v>0</v>
      </c>
      <c r="CB145" s="394">
        <f t="shared" si="247"/>
        <v>0</v>
      </c>
      <c r="CC145" s="366">
        <f t="shared" si="284"/>
        <v>0</v>
      </c>
      <c r="CD145" s="366">
        <f t="shared" si="285"/>
        <v>0</v>
      </c>
      <c r="CE145" s="394">
        <f t="shared" si="248"/>
        <v>0</v>
      </c>
      <c r="CF145" s="366">
        <f t="shared" si="249"/>
        <v>0</v>
      </c>
      <c r="CG145" s="366">
        <f t="shared" si="250"/>
        <v>0</v>
      </c>
      <c r="CH145" s="394">
        <f t="shared" si="251"/>
        <v>0</v>
      </c>
      <c r="CI145" s="366">
        <f t="shared" si="252"/>
        <v>0</v>
      </c>
      <c r="CJ145" s="366">
        <f t="shared" si="253"/>
        <v>0</v>
      </c>
      <c r="CK145" s="394">
        <f t="shared" si="254"/>
        <v>1</v>
      </c>
      <c r="CL145" s="366">
        <f t="shared" si="255"/>
        <v>99.9</v>
      </c>
      <c r="CM145" s="366">
        <f t="shared" si="256"/>
        <v>6495000</v>
      </c>
      <c r="CN145" s="394">
        <f t="shared" si="257"/>
        <v>0</v>
      </c>
      <c r="CO145" s="366">
        <f t="shared" si="258"/>
        <v>0</v>
      </c>
      <c r="CP145" s="366">
        <f t="shared" si="259"/>
        <v>0</v>
      </c>
      <c r="CQ145" s="394">
        <f t="shared" si="260"/>
        <v>0</v>
      </c>
      <c r="CR145" s="366">
        <f t="shared" si="261"/>
        <v>0</v>
      </c>
      <c r="CS145" s="366">
        <f t="shared" si="262"/>
        <v>0</v>
      </c>
      <c r="CT145" s="394">
        <f t="shared" si="263"/>
        <v>0</v>
      </c>
      <c r="CU145" s="366">
        <f t="shared" si="264"/>
        <v>0</v>
      </c>
      <c r="CV145" s="366">
        <f t="shared" si="265"/>
        <v>0</v>
      </c>
    </row>
    <row r="146" spans="1:100" x14ac:dyDescent="0.3">
      <c r="A146" s="87">
        <v>27</v>
      </c>
      <c r="B146" s="85" t="s">
        <v>23</v>
      </c>
      <c r="C146" s="2" t="s">
        <v>195</v>
      </c>
      <c r="D146" s="2" t="s">
        <v>112</v>
      </c>
      <c r="E146" s="2" t="s">
        <v>113</v>
      </c>
      <c r="F146" s="2" t="s">
        <v>419</v>
      </c>
      <c r="G146" s="92" t="s">
        <v>94</v>
      </c>
      <c r="H146" s="7" t="s">
        <v>348</v>
      </c>
      <c r="I146" s="275">
        <v>2019</v>
      </c>
      <c r="J146" s="122" t="s">
        <v>84</v>
      </c>
      <c r="K146" s="119">
        <v>3</v>
      </c>
      <c r="L146" s="2" t="s">
        <v>375</v>
      </c>
      <c r="M146" s="94" t="s">
        <v>17</v>
      </c>
      <c r="N146" s="93">
        <v>71.5</v>
      </c>
      <c r="O146" s="99">
        <v>60279.72</v>
      </c>
      <c r="P146" s="363">
        <v>4310000</v>
      </c>
      <c r="Q146" s="394">
        <f t="shared" si="218"/>
        <v>0</v>
      </c>
      <c r="R146" s="395">
        <f t="shared" si="286"/>
        <v>0</v>
      </c>
      <c r="S146" s="395">
        <f t="shared" si="287"/>
        <v>0</v>
      </c>
      <c r="T146" s="394">
        <f t="shared" si="219"/>
        <v>0</v>
      </c>
      <c r="U146" s="395">
        <f t="shared" si="288"/>
        <v>0</v>
      </c>
      <c r="V146" s="395">
        <f t="shared" si="289"/>
        <v>0</v>
      </c>
      <c r="W146" s="394">
        <f t="shared" si="220"/>
        <v>1</v>
      </c>
      <c r="X146" s="396">
        <f t="shared" si="290"/>
        <v>71.5</v>
      </c>
      <c r="Y146" s="396">
        <f t="shared" si="291"/>
        <v>4310000</v>
      </c>
      <c r="Z146" s="394">
        <f t="shared" si="221"/>
        <v>0</v>
      </c>
      <c r="AA146" s="396">
        <f t="shared" si="292"/>
        <v>0</v>
      </c>
      <c r="AB146" s="396">
        <f t="shared" si="293"/>
        <v>0</v>
      </c>
      <c r="AC146" s="394">
        <f t="shared" si="222"/>
        <v>0</v>
      </c>
      <c r="AD146" s="396">
        <f t="shared" si="294"/>
        <v>0</v>
      </c>
      <c r="AE146" s="396">
        <f t="shared" si="295"/>
        <v>0</v>
      </c>
      <c r="AF146" s="389">
        <f t="shared" si="296"/>
        <v>0</v>
      </c>
      <c r="AG146" s="367">
        <f t="shared" si="297"/>
        <v>0</v>
      </c>
      <c r="AH146" s="367">
        <f t="shared" si="298"/>
        <v>0</v>
      </c>
      <c r="AI146" s="367">
        <f t="shared" si="299"/>
        <v>71.5</v>
      </c>
      <c r="AJ146" s="367">
        <f t="shared" si="300"/>
        <v>4310000</v>
      </c>
      <c r="AK146" s="372">
        <f t="shared" si="301"/>
        <v>1</v>
      </c>
      <c r="AL146" s="394">
        <f t="shared" si="223"/>
        <v>0</v>
      </c>
      <c r="AM146" s="395">
        <f t="shared" si="224"/>
        <v>0</v>
      </c>
      <c r="AN146" s="395">
        <f t="shared" si="225"/>
        <v>0</v>
      </c>
      <c r="AO146" s="394">
        <f t="shared" si="226"/>
        <v>1</v>
      </c>
      <c r="AP146" s="395">
        <f t="shared" si="227"/>
        <v>71.5</v>
      </c>
      <c r="AQ146" s="395">
        <f t="shared" si="228"/>
        <v>4310000</v>
      </c>
      <c r="AR146" s="394">
        <f t="shared" si="229"/>
        <v>0</v>
      </c>
      <c r="AS146" s="366">
        <f t="shared" si="230"/>
        <v>0</v>
      </c>
      <c r="AT146" s="366">
        <f t="shared" si="231"/>
        <v>0</v>
      </c>
      <c r="AU146" s="394">
        <f t="shared" si="232"/>
        <v>1</v>
      </c>
      <c r="AV146" s="395">
        <f t="shared" si="233"/>
        <v>71.5</v>
      </c>
      <c r="AW146" s="395">
        <f t="shared" si="234"/>
        <v>4310000</v>
      </c>
      <c r="AX146" s="394">
        <f t="shared" si="235"/>
        <v>0</v>
      </c>
      <c r="AY146" s="366">
        <f t="shared" si="236"/>
        <v>0</v>
      </c>
      <c r="AZ146" s="366">
        <f t="shared" si="237"/>
        <v>0</v>
      </c>
      <c r="BA146" s="394">
        <f t="shared" si="238"/>
        <v>0</v>
      </c>
      <c r="BB146" s="366">
        <f t="shared" si="266"/>
        <v>0</v>
      </c>
      <c r="BC146" s="366">
        <f t="shared" si="267"/>
        <v>0</v>
      </c>
      <c r="BD146" s="394">
        <f t="shared" si="239"/>
        <v>0</v>
      </c>
      <c r="BE146" s="366">
        <f t="shared" si="268"/>
        <v>0</v>
      </c>
      <c r="BF146" s="366">
        <f t="shared" si="269"/>
        <v>0</v>
      </c>
      <c r="BG146" s="394">
        <f t="shared" si="240"/>
        <v>0</v>
      </c>
      <c r="BH146" s="366">
        <f t="shared" si="270"/>
        <v>0</v>
      </c>
      <c r="BI146" s="366">
        <f t="shared" si="271"/>
        <v>0</v>
      </c>
      <c r="BJ146" s="394">
        <f t="shared" si="241"/>
        <v>0</v>
      </c>
      <c r="BK146" s="366">
        <f t="shared" si="272"/>
        <v>0</v>
      </c>
      <c r="BL146" s="366">
        <f t="shared" si="273"/>
        <v>0</v>
      </c>
      <c r="BM146" s="394">
        <f t="shared" si="242"/>
        <v>0</v>
      </c>
      <c r="BN146" s="366">
        <f t="shared" si="274"/>
        <v>0</v>
      </c>
      <c r="BO146" s="366">
        <f t="shared" si="275"/>
        <v>0</v>
      </c>
      <c r="BP146" s="394">
        <f t="shared" si="243"/>
        <v>0</v>
      </c>
      <c r="BQ146" s="366">
        <f t="shared" si="276"/>
        <v>0</v>
      </c>
      <c r="BR146" s="366">
        <f t="shared" si="277"/>
        <v>0</v>
      </c>
      <c r="BS146" s="394">
        <f t="shared" si="244"/>
        <v>1</v>
      </c>
      <c r="BT146" s="366">
        <f t="shared" si="278"/>
        <v>71.5</v>
      </c>
      <c r="BU146" s="366">
        <f t="shared" si="279"/>
        <v>4310000</v>
      </c>
      <c r="BV146" s="394">
        <f t="shared" si="245"/>
        <v>0</v>
      </c>
      <c r="BW146" s="366">
        <f t="shared" si="280"/>
        <v>0</v>
      </c>
      <c r="BX146" s="366">
        <f t="shared" si="281"/>
        <v>0</v>
      </c>
      <c r="BY146" s="394">
        <f t="shared" si="246"/>
        <v>0</v>
      </c>
      <c r="BZ146" s="366">
        <f t="shared" si="282"/>
        <v>0</v>
      </c>
      <c r="CA146" s="366">
        <f t="shared" si="283"/>
        <v>0</v>
      </c>
      <c r="CB146" s="394">
        <f t="shared" si="247"/>
        <v>0</v>
      </c>
      <c r="CC146" s="366">
        <f t="shared" si="284"/>
        <v>0</v>
      </c>
      <c r="CD146" s="366">
        <f t="shared" si="285"/>
        <v>0</v>
      </c>
      <c r="CE146" s="394">
        <f t="shared" si="248"/>
        <v>0</v>
      </c>
      <c r="CF146" s="366">
        <f t="shared" si="249"/>
        <v>0</v>
      </c>
      <c r="CG146" s="366">
        <f t="shared" si="250"/>
        <v>0</v>
      </c>
      <c r="CH146" s="394">
        <f t="shared" si="251"/>
        <v>1</v>
      </c>
      <c r="CI146" s="366">
        <f t="shared" si="252"/>
        <v>71.5</v>
      </c>
      <c r="CJ146" s="366">
        <f t="shared" si="253"/>
        <v>4310000</v>
      </c>
      <c r="CK146" s="394">
        <f t="shared" si="254"/>
        <v>0</v>
      </c>
      <c r="CL146" s="366">
        <f t="shared" si="255"/>
        <v>0</v>
      </c>
      <c r="CM146" s="366">
        <f t="shared" si="256"/>
        <v>0</v>
      </c>
      <c r="CN146" s="394">
        <f t="shared" si="257"/>
        <v>0</v>
      </c>
      <c r="CO146" s="366">
        <f t="shared" si="258"/>
        <v>0</v>
      </c>
      <c r="CP146" s="366">
        <f t="shared" si="259"/>
        <v>0</v>
      </c>
      <c r="CQ146" s="394">
        <f t="shared" si="260"/>
        <v>0</v>
      </c>
      <c r="CR146" s="366">
        <f t="shared" si="261"/>
        <v>0</v>
      </c>
      <c r="CS146" s="366">
        <f t="shared" si="262"/>
        <v>0</v>
      </c>
      <c r="CT146" s="394">
        <f t="shared" si="263"/>
        <v>0</v>
      </c>
      <c r="CU146" s="366">
        <f t="shared" si="264"/>
        <v>0</v>
      </c>
      <c r="CV146" s="366">
        <f t="shared" si="265"/>
        <v>0</v>
      </c>
    </row>
    <row r="147" spans="1:100" x14ac:dyDescent="0.3">
      <c r="A147" s="87">
        <v>28</v>
      </c>
      <c r="B147" s="85" t="s">
        <v>23</v>
      </c>
      <c r="C147" s="2" t="s">
        <v>195</v>
      </c>
      <c r="D147" s="2" t="s">
        <v>112</v>
      </c>
      <c r="E147" s="2" t="s">
        <v>113</v>
      </c>
      <c r="F147" s="2" t="s">
        <v>419</v>
      </c>
      <c r="G147" s="92" t="s">
        <v>94</v>
      </c>
      <c r="H147" s="7" t="s">
        <v>348</v>
      </c>
      <c r="I147" s="275">
        <v>2019</v>
      </c>
      <c r="J147" s="122" t="s">
        <v>84</v>
      </c>
      <c r="K147" s="119">
        <v>5</v>
      </c>
      <c r="L147" s="2" t="s">
        <v>375</v>
      </c>
      <c r="M147" s="94" t="s">
        <v>17</v>
      </c>
      <c r="N147" s="93">
        <v>62.2</v>
      </c>
      <c r="O147" s="99">
        <v>60289.39</v>
      </c>
      <c r="P147" s="363">
        <v>3750000</v>
      </c>
      <c r="Q147" s="394">
        <f t="shared" si="218"/>
        <v>0</v>
      </c>
      <c r="R147" s="395">
        <f t="shared" si="286"/>
        <v>0</v>
      </c>
      <c r="S147" s="395">
        <f t="shared" si="287"/>
        <v>0</v>
      </c>
      <c r="T147" s="394">
        <f t="shared" si="219"/>
        <v>0</v>
      </c>
      <c r="U147" s="395">
        <f t="shared" si="288"/>
        <v>0</v>
      </c>
      <c r="V147" s="395">
        <f t="shared" si="289"/>
        <v>0</v>
      </c>
      <c r="W147" s="394">
        <f t="shared" si="220"/>
        <v>1</v>
      </c>
      <c r="X147" s="396">
        <f t="shared" si="290"/>
        <v>62.2</v>
      </c>
      <c r="Y147" s="396">
        <f t="shared" si="291"/>
        <v>3750000</v>
      </c>
      <c r="Z147" s="394">
        <f t="shared" si="221"/>
        <v>0</v>
      </c>
      <c r="AA147" s="396">
        <f t="shared" si="292"/>
        <v>0</v>
      </c>
      <c r="AB147" s="396">
        <f t="shared" si="293"/>
        <v>0</v>
      </c>
      <c r="AC147" s="394">
        <f t="shared" si="222"/>
        <v>0</v>
      </c>
      <c r="AD147" s="396">
        <f t="shared" si="294"/>
        <v>0</v>
      </c>
      <c r="AE147" s="396">
        <f t="shared" si="295"/>
        <v>0</v>
      </c>
      <c r="AF147" s="389">
        <f t="shared" si="296"/>
        <v>0</v>
      </c>
      <c r="AG147" s="367">
        <f t="shared" si="297"/>
        <v>0</v>
      </c>
      <c r="AH147" s="367">
        <f t="shared" si="298"/>
        <v>0</v>
      </c>
      <c r="AI147" s="367">
        <f t="shared" si="299"/>
        <v>62.2</v>
      </c>
      <c r="AJ147" s="367">
        <f t="shared" si="300"/>
        <v>3750000</v>
      </c>
      <c r="AK147" s="372">
        <f t="shared" si="301"/>
        <v>1</v>
      </c>
      <c r="AL147" s="394">
        <f t="shared" si="223"/>
        <v>0</v>
      </c>
      <c r="AM147" s="395">
        <f t="shared" si="224"/>
        <v>0</v>
      </c>
      <c r="AN147" s="395">
        <f t="shared" si="225"/>
        <v>0</v>
      </c>
      <c r="AO147" s="394">
        <f t="shared" si="226"/>
        <v>1</v>
      </c>
      <c r="AP147" s="395">
        <f t="shared" si="227"/>
        <v>62.2</v>
      </c>
      <c r="AQ147" s="395">
        <f t="shared" si="228"/>
        <v>3750000</v>
      </c>
      <c r="AR147" s="394">
        <f t="shared" si="229"/>
        <v>0</v>
      </c>
      <c r="AS147" s="366">
        <f t="shared" si="230"/>
        <v>0</v>
      </c>
      <c r="AT147" s="366">
        <f t="shared" si="231"/>
        <v>0</v>
      </c>
      <c r="AU147" s="394">
        <f t="shared" si="232"/>
        <v>1</v>
      </c>
      <c r="AV147" s="395">
        <f t="shared" si="233"/>
        <v>62.2</v>
      </c>
      <c r="AW147" s="395">
        <f t="shared" si="234"/>
        <v>3750000</v>
      </c>
      <c r="AX147" s="394">
        <f t="shared" si="235"/>
        <v>0</v>
      </c>
      <c r="AY147" s="366">
        <f t="shared" si="236"/>
        <v>0</v>
      </c>
      <c r="AZ147" s="366">
        <f t="shared" si="237"/>
        <v>0</v>
      </c>
      <c r="BA147" s="394">
        <f t="shared" si="238"/>
        <v>0</v>
      </c>
      <c r="BB147" s="366">
        <f t="shared" si="266"/>
        <v>0</v>
      </c>
      <c r="BC147" s="366">
        <f t="shared" si="267"/>
        <v>0</v>
      </c>
      <c r="BD147" s="394">
        <f t="shared" si="239"/>
        <v>0</v>
      </c>
      <c r="BE147" s="366">
        <f t="shared" si="268"/>
        <v>0</v>
      </c>
      <c r="BF147" s="366">
        <f t="shared" si="269"/>
        <v>0</v>
      </c>
      <c r="BG147" s="394">
        <f t="shared" si="240"/>
        <v>0</v>
      </c>
      <c r="BH147" s="366">
        <f t="shared" si="270"/>
        <v>0</v>
      </c>
      <c r="BI147" s="366">
        <f t="shared" si="271"/>
        <v>0</v>
      </c>
      <c r="BJ147" s="394">
        <f t="shared" si="241"/>
        <v>0</v>
      </c>
      <c r="BK147" s="366">
        <f t="shared" si="272"/>
        <v>0</v>
      </c>
      <c r="BL147" s="366">
        <f t="shared" si="273"/>
        <v>0</v>
      </c>
      <c r="BM147" s="394">
        <f t="shared" si="242"/>
        <v>0</v>
      </c>
      <c r="BN147" s="366">
        <f t="shared" si="274"/>
        <v>0</v>
      </c>
      <c r="BO147" s="366">
        <f t="shared" si="275"/>
        <v>0</v>
      </c>
      <c r="BP147" s="394">
        <f t="shared" si="243"/>
        <v>0</v>
      </c>
      <c r="BQ147" s="366">
        <f t="shared" si="276"/>
        <v>0</v>
      </c>
      <c r="BR147" s="366">
        <f t="shared" si="277"/>
        <v>0</v>
      </c>
      <c r="BS147" s="394">
        <f t="shared" si="244"/>
        <v>1</v>
      </c>
      <c r="BT147" s="366">
        <f t="shared" si="278"/>
        <v>62.2</v>
      </c>
      <c r="BU147" s="366">
        <f t="shared" si="279"/>
        <v>3750000</v>
      </c>
      <c r="BV147" s="394">
        <f t="shared" si="245"/>
        <v>0</v>
      </c>
      <c r="BW147" s="366">
        <f t="shared" si="280"/>
        <v>0</v>
      </c>
      <c r="BX147" s="366">
        <f t="shared" si="281"/>
        <v>0</v>
      </c>
      <c r="BY147" s="394">
        <f t="shared" si="246"/>
        <v>0</v>
      </c>
      <c r="BZ147" s="366">
        <f t="shared" si="282"/>
        <v>0</v>
      </c>
      <c r="CA147" s="366">
        <f t="shared" si="283"/>
        <v>0</v>
      </c>
      <c r="CB147" s="394">
        <f t="shared" si="247"/>
        <v>0</v>
      </c>
      <c r="CC147" s="366">
        <f t="shared" si="284"/>
        <v>0</v>
      </c>
      <c r="CD147" s="366">
        <f t="shared" si="285"/>
        <v>0</v>
      </c>
      <c r="CE147" s="394">
        <f t="shared" si="248"/>
        <v>0</v>
      </c>
      <c r="CF147" s="366">
        <f t="shared" si="249"/>
        <v>0</v>
      </c>
      <c r="CG147" s="366">
        <f t="shared" si="250"/>
        <v>0</v>
      </c>
      <c r="CH147" s="394">
        <f t="shared" si="251"/>
        <v>1</v>
      </c>
      <c r="CI147" s="366">
        <f t="shared" si="252"/>
        <v>62.2</v>
      </c>
      <c r="CJ147" s="366">
        <f t="shared" si="253"/>
        <v>3750000</v>
      </c>
      <c r="CK147" s="394">
        <f t="shared" si="254"/>
        <v>0</v>
      </c>
      <c r="CL147" s="366">
        <f t="shared" si="255"/>
        <v>0</v>
      </c>
      <c r="CM147" s="366">
        <f t="shared" si="256"/>
        <v>0</v>
      </c>
      <c r="CN147" s="394">
        <f t="shared" si="257"/>
        <v>0</v>
      </c>
      <c r="CO147" s="366">
        <f t="shared" si="258"/>
        <v>0</v>
      </c>
      <c r="CP147" s="366">
        <f t="shared" si="259"/>
        <v>0</v>
      </c>
      <c r="CQ147" s="394">
        <f t="shared" si="260"/>
        <v>0</v>
      </c>
      <c r="CR147" s="366">
        <f t="shared" si="261"/>
        <v>0</v>
      </c>
      <c r="CS147" s="366">
        <f t="shared" si="262"/>
        <v>0</v>
      </c>
      <c r="CT147" s="394">
        <f t="shared" si="263"/>
        <v>0</v>
      </c>
      <c r="CU147" s="366">
        <f t="shared" si="264"/>
        <v>0</v>
      </c>
      <c r="CV147" s="366">
        <f t="shared" si="265"/>
        <v>0</v>
      </c>
    </row>
    <row r="148" spans="1:100" x14ac:dyDescent="0.3">
      <c r="A148" s="87">
        <v>29</v>
      </c>
      <c r="B148" s="85" t="s">
        <v>23</v>
      </c>
      <c r="C148" s="2" t="s">
        <v>195</v>
      </c>
      <c r="D148" s="2" t="s">
        <v>112</v>
      </c>
      <c r="E148" s="2" t="s">
        <v>113</v>
      </c>
      <c r="F148" s="2" t="s">
        <v>419</v>
      </c>
      <c r="G148" s="92" t="s">
        <v>94</v>
      </c>
      <c r="H148" s="7" t="s">
        <v>348</v>
      </c>
      <c r="I148" s="275">
        <v>2019</v>
      </c>
      <c r="J148" s="122" t="s">
        <v>84</v>
      </c>
      <c r="K148" s="119">
        <v>4</v>
      </c>
      <c r="L148" s="2" t="s">
        <v>375</v>
      </c>
      <c r="M148" s="94" t="s">
        <v>17</v>
      </c>
      <c r="N148" s="93">
        <v>38.5</v>
      </c>
      <c r="O148" s="99">
        <v>60259.74</v>
      </c>
      <c r="P148" s="363">
        <v>2320000</v>
      </c>
      <c r="Q148" s="394">
        <f t="shared" si="218"/>
        <v>0</v>
      </c>
      <c r="R148" s="395">
        <f t="shared" si="286"/>
        <v>0</v>
      </c>
      <c r="S148" s="395">
        <f t="shared" si="287"/>
        <v>0</v>
      </c>
      <c r="T148" s="394">
        <f t="shared" si="219"/>
        <v>0</v>
      </c>
      <c r="U148" s="395">
        <f t="shared" si="288"/>
        <v>0</v>
      </c>
      <c r="V148" s="395">
        <f t="shared" si="289"/>
        <v>0</v>
      </c>
      <c r="W148" s="394">
        <f t="shared" si="220"/>
        <v>1</v>
      </c>
      <c r="X148" s="396">
        <f t="shared" si="290"/>
        <v>38.5</v>
      </c>
      <c r="Y148" s="396">
        <f t="shared" si="291"/>
        <v>2320000</v>
      </c>
      <c r="Z148" s="394">
        <f t="shared" si="221"/>
        <v>0</v>
      </c>
      <c r="AA148" s="396">
        <f t="shared" si="292"/>
        <v>0</v>
      </c>
      <c r="AB148" s="396">
        <f t="shared" si="293"/>
        <v>0</v>
      </c>
      <c r="AC148" s="394">
        <f t="shared" si="222"/>
        <v>0</v>
      </c>
      <c r="AD148" s="396">
        <f t="shared" si="294"/>
        <v>0</v>
      </c>
      <c r="AE148" s="396">
        <f t="shared" si="295"/>
        <v>0</v>
      </c>
      <c r="AF148" s="389">
        <f t="shared" si="296"/>
        <v>0</v>
      </c>
      <c r="AG148" s="367">
        <f t="shared" si="297"/>
        <v>0</v>
      </c>
      <c r="AH148" s="367">
        <f t="shared" si="298"/>
        <v>0</v>
      </c>
      <c r="AI148" s="367">
        <f t="shared" si="299"/>
        <v>38.5</v>
      </c>
      <c r="AJ148" s="367">
        <f t="shared" si="300"/>
        <v>2320000</v>
      </c>
      <c r="AK148" s="372">
        <f t="shared" si="301"/>
        <v>1</v>
      </c>
      <c r="AL148" s="394">
        <f t="shared" si="223"/>
        <v>0</v>
      </c>
      <c r="AM148" s="395">
        <f t="shared" si="224"/>
        <v>0</v>
      </c>
      <c r="AN148" s="395">
        <f t="shared" si="225"/>
        <v>0</v>
      </c>
      <c r="AO148" s="394">
        <f t="shared" si="226"/>
        <v>1</v>
      </c>
      <c r="AP148" s="395">
        <f t="shared" si="227"/>
        <v>38.5</v>
      </c>
      <c r="AQ148" s="395">
        <f t="shared" si="228"/>
        <v>2320000</v>
      </c>
      <c r="AR148" s="394">
        <f t="shared" si="229"/>
        <v>0</v>
      </c>
      <c r="AS148" s="366">
        <f t="shared" si="230"/>
        <v>0</v>
      </c>
      <c r="AT148" s="366">
        <f t="shared" si="231"/>
        <v>0</v>
      </c>
      <c r="AU148" s="394">
        <f t="shared" si="232"/>
        <v>1</v>
      </c>
      <c r="AV148" s="395">
        <f t="shared" si="233"/>
        <v>38.5</v>
      </c>
      <c r="AW148" s="395">
        <f t="shared" si="234"/>
        <v>2320000</v>
      </c>
      <c r="AX148" s="394">
        <f t="shared" si="235"/>
        <v>0</v>
      </c>
      <c r="AY148" s="366">
        <f t="shared" si="236"/>
        <v>0</v>
      </c>
      <c r="AZ148" s="366">
        <f t="shared" si="237"/>
        <v>0</v>
      </c>
      <c r="BA148" s="394">
        <f t="shared" si="238"/>
        <v>0</v>
      </c>
      <c r="BB148" s="366">
        <f t="shared" si="266"/>
        <v>0</v>
      </c>
      <c r="BC148" s="366">
        <f t="shared" si="267"/>
        <v>0</v>
      </c>
      <c r="BD148" s="394">
        <f t="shared" si="239"/>
        <v>0</v>
      </c>
      <c r="BE148" s="366">
        <f t="shared" si="268"/>
        <v>0</v>
      </c>
      <c r="BF148" s="366">
        <f t="shared" si="269"/>
        <v>0</v>
      </c>
      <c r="BG148" s="394">
        <f t="shared" si="240"/>
        <v>0</v>
      </c>
      <c r="BH148" s="366">
        <f t="shared" si="270"/>
        <v>0</v>
      </c>
      <c r="BI148" s="366">
        <f t="shared" si="271"/>
        <v>0</v>
      </c>
      <c r="BJ148" s="394">
        <f t="shared" si="241"/>
        <v>0</v>
      </c>
      <c r="BK148" s="366">
        <f t="shared" si="272"/>
        <v>0</v>
      </c>
      <c r="BL148" s="366">
        <f t="shared" si="273"/>
        <v>0</v>
      </c>
      <c r="BM148" s="394">
        <f t="shared" si="242"/>
        <v>0</v>
      </c>
      <c r="BN148" s="366">
        <f t="shared" si="274"/>
        <v>0</v>
      </c>
      <c r="BO148" s="366">
        <f t="shared" si="275"/>
        <v>0</v>
      </c>
      <c r="BP148" s="394">
        <f t="shared" si="243"/>
        <v>0</v>
      </c>
      <c r="BQ148" s="366">
        <f t="shared" si="276"/>
        <v>0</v>
      </c>
      <c r="BR148" s="366">
        <f t="shared" si="277"/>
        <v>0</v>
      </c>
      <c r="BS148" s="394">
        <f t="shared" si="244"/>
        <v>1</v>
      </c>
      <c r="BT148" s="366">
        <f t="shared" si="278"/>
        <v>38.5</v>
      </c>
      <c r="BU148" s="366">
        <f t="shared" si="279"/>
        <v>2320000</v>
      </c>
      <c r="BV148" s="394">
        <f t="shared" si="245"/>
        <v>0</v>
      </c>
      <c r="BW148" s="366">
        <f t="shared" si="280"/>
        <v>0</v>
      </c>
      <c r="BX148" s="366">
        <f t="shared" si="281"/>
        <v>0</v>
      </c>
      <c r="BY148" s="394">
        <f t="shared" si="246"/>
        <v>0</v>
      </c>
      <c r="BZ148" s="366">
        <f t="shared" si="282"/>
        <v>0</v>
      </c>
      <c r="CA148" s="366">
        <f t="shared" si="283"/>
        <v>0</v>
      </c>
      <c r="CB148" s="394">
        <f t="shared" si="247"/>
        <v>0</v>
      </c>
      <c r="CC148" s="366">
        <f t="shared" si="284"/>
        <v>0</v>
      </c>
      <c r="CD148" s="366">
        <f t="shared" si="285"/>
        <v>0</v>
      </c>
      <c r="CE148" s="394">
        <f t="shared" si="248"/>
        <v>0</v>
      </c>
      <c r="CF148" s="366">
        <f t="shared" si="249"/>
        <v>0</v>
      </c>
      <c r="CG148" s="366">
        <f t="shared" si="250"/>
        <v>0</v>
      </c>
      <c r="CH148" s="394">
        <f t="shared" si="251"/>
        <v>1</v>
      </c>
      <c r="CI148" s="366">
        <f t="shared" si="252"/>
        <v>38.5</v>
      </c>
      <c r="CJ148" s="366">
        <f t="shared" si="253"/>
        <v>2320000</v>
      </c>
      <c r="CK148" s="394">
        <f t="shared" si="254"/>
        <v>0</v>
      </c>
      <c r="CL148" s="366">
        <f t="shared" si="255"/>
        <v>0</v>
      </c>
      <c r="CM148" s="366">
        <f t="shared" si="256"/>
        <v>0</v>
      </c>
      <c r="CN148" s="394">
        <f t="shared" si="257"/>
        <v>0</v>
      </c>
      <c r="CO148" s="366">
        <f t="shared" si="258"/>
        <v>0</v>
      </c>
      <c r="CP148" s="366">
        <f t="shared" si="259"/>
        <v>0</v>
      </c>
      <c r="CQ148" s="394">
        <f t="shared" si="260"/>
        <v>0</v>
      </c>
      <c r="CR148" s="366">
        <f t="shared" si="261"/>
        <v>0</v>
      </c>
      <c r="CS148" s="366">
        <f t="shared" si="262"/>
        <v>0</v>
      </c>
      <c r="CT148" s="394">
        <f t="shared" si="263"/>
        <v>0</v>
      </c>
      <c r="CU148" s="366">
        <f t="shared" si="264"/>
        <v>0</v>
      </c>
      <c r="CV148" s="366">
        <f t="shared" si="265"/>
        <v>0</v>
      </c>
    </row>
    <row r="149" spans="1:100" x14ac:dyDescent="0.3">
      <c r="A149" s="87">
        <v>30</v>
      </c>
      <c r="B149" s="85" t="s">
        <v>23</v>
      </c>
      <c r="C149" s="2" t="s">
        <v>195</v>
      </c>
      <c r="D149" s="2" t="s">
        <v>112</v>
      </c>
      <c r="E149" s="2" t="s">
        <v>113</v>
      </c>
      <c r="F149" s="2" t="s">
        <v>419</v>
      </c>
      <c r="G149" s="92" t="s">
        <v>94</v>
      </c>
      <c r="H149" s="7" t="s">
        <v>348</v>
      </c>
      <c r="I149" s="275">
        <v>2019</v>
      </c>
      <c r="J149" s="122" t="s">
        <v>84</v>
      </c>
      <c r="K149" s="123">
        <v>1</v>
      </c>
      <c r="L149" s="415" t="s">
        <v>377</v>
      </c>
      <c r="M149" s="98" t="s">
        <v>17</v>
      </c>
      <c r="N149" s="124">
        <v>328.7</v>
      </c>
      <c r="O149" s="105">
        <f>P149/N149</f>
        <v>63888.043808944327</v>
      </c>
      <c r="P149" s="364">
        <v>21000000</v>
      </c>
      <c r="Q149" s="394">
        <f t="shared" si="218"/>
        <v>0</v>
      </c>
      <c r="R149" s="395">
        <f t="shared" si="286"/>
        <v>0</v>
      </c>
      <c r="S149" s="395">
        <f t="shared" si="287"/>
        <v>0</v>
      </c>
      <c r="T149" s="394">
        <f t="shared" si="219"/>
        <v>0</v>
      </c>
      <c r="U149" s="395">
        <f t="shared" si="288"/>
        <v>0</v>
      </c>
      <c r="V149" s="395">
        <f t="shared" si="289"/>
        <v>0</v>
      </c>
      <c r="W149" s="394">
        <f t="shared" si="220"/>
        <v>1</v>
      </c>
      <c r="X149" s="396">
        <f t="shared" si="290"/>
        <v>328.7</v>
      </c>
      <c r="Y149" s="396">
        <f t="shared" si="291"/>
        <v>21000000</v>
      </c>
      <c r="Z149" s="394">
        <f t="shared" si="221"/>
        <v>0</v>
      </c>
      <c r="AA149" s="396">
        <f t="shared" si="292"/>
        <v>0</v>
      </c>
      <c r="AB149" s="396">
        <f t="shared" si="293"/>
        <v>0</v>
      </c>
      <c r="AC149" s="394">
        <f t="shared" si="222"/>
        <v>0</v>
      </c>
      <c r="AD149" s="396">
        <f t="shared" si="294"/>
        <v>0</v>
      </c>
      <c r="AE149" s="396">
        <f t="shared" si="295"/>
        <v>0</v>
      </c>
      <c r="AF149" s="389">
        <f t="shared" si="296"/>
        <v>0</v>
      </c>
      <c r="AG149" s="367">
        <f t="shared" si="297"/>
        <v>0</v>
      </c>
      <c r="AH149" s="367">
        <f t="shared" si="298"/>
        <v>0</v>
      </c>
      <c r="AI149" s="367">
        <f t="shared" si="299"/>
        <v>328.7</v>
      </c>
      <c r="AJ149" s="367">
        <f t="shared" si="300"/>
        <v>21000000</v>
      </c>
      <c r="AK149" s="372">
        <f t="shared" si="301"/>
        <v>1</v>
      </c>
      <c r="AL149" s="394">
        <f t="shared" si="223"/>
        <v>1</v>
      </c>
      <c r="AM149" s="395">
        <f t="shared" si="224"/>
        <v>328.7</v>
      </c>
      <c r="AN149" s="395">
        <f t="shared" si="225"/>
        <v>21000000</v>
      </c>
      <c r="AO149" s="394">
        <f t="shared" si="226"/>
        <v>0</v>
      </c>
      <c r="AP149" s="395">
        <f t="shared" si="227"/>
        <v>0</v>
      </c>
      <c r="AQ149" s="395">
        <f t="shared" si="228"/>
        <v>0</v>
      </c>
      <c r="AR149" s="394">
        <f t="shared" si="229"/>
        <v>0</v>
      </c>
      <c r="AS149" s="366">
        <f t="shared" si="230"/>
        <v>0</v>
      </c>
      <c r="AT149" s="366">
        <f t="shared" si="231"/>
        <v>0</v>
      </c>
      <c r="AU149" s="394">
        <f t="shared" si="232"/>
        <v>1</v>
      </c>
      <c r="AV149" s="395">
        <f t="shared" si="233"/>
        <v>328.7</v>
      </c>
      <c r="AW149" s="395">
        <f t="shared" si="234"/>
        <v>21000000</v>
      </c>
      <c r="AX149" s="394">
        <f t="shared" si="235"/>
        <v>0</v>
      </c>
      <c r="AY149" s="366">
        <f t="shared" si="236"/>
        <v>0</v>
      </c>
      <c r="AZ149" s="366">
        <f t="shared" si="237"/>
        <v>0</v>
      </c>
      <c r="BA149" s="394">
        <f t="shared" si="238"/>
        <v>0</v>
      </c>
      <c r="BB149" s="366">
        <f t="shared" si="266"/>
        <v>0</v>
      </c>
      <c r="BC149" s="366">
        <f t="shared" si="267"/>
        <v>0</v>
      </c>
      <c r="BD149" s="394">
        <f t="shared" si="239"/>
        <v>0</v>
      </c>
      <c r="BE149" s="366">
        <f t="shared" si="268"/>
        <v>0</v>
      </c>
      <c r="BF149" s="366">
        <f t="shared" si="269"/>
        <v>0</v>
      </c>
      <c r="BG149" s="394">
        <f t="shared" si="240"/>
        <v>0</v>
      </c>
      <c r="BH149" s="366">
        <f t="shared" si="270"/>
        <v>0</v>
      </c>
      <c r="BI149" s="366">
        <f t="shared" si="271"/>
        <v>0</v>
      </c>
      <c r="BJ149" s="394">
        <f t="shared" si="241"/>
        <v>0</v>
      </c>
      <c r="BK149" s="366">
        <f t="shared" si="272"/>
        <v>0</v>
      </c>
      <c r="BL149" s="366">
        <f t="shared" si="273"/>
        <v>0</v>
      </c>
      <c r="BM149" s="394">
        <f t="shared" si="242"/>
        <v>0</v>
      </c>
      <c r="BN149" s="366">
        <f t="shared" si="274"/>
        <v>0</v>
      </c>
      <c r="BO149" s="366">
        <f t="shared" si="275"/>
        <v>0</v>
      </c>
      <c r="BP149" s="394">
        <f t="shared" si="243"/>
        <v>0</v>
      </c>
      <c r="BQ149" s="366">
        <f t="shared" si="276"/>
        <v>0</v>
      </c>
      <c r="BR149" s="366">
        <f t="shared" si="277"/>
        <v>0</v>
      </c>
      <c r="BS149" s="394">
        <f t="shared" si="244"/>
        <v>1</v>
      </c>
      <c r="BT149" s="366">
        <f t="shared" si="278"/>
        <v>328.7</v>
      </c>
      <c r="BU149" s="366">
        <f t="shared" si="279"/>
        <v>21000000</v>
      </c>
      <c r="BV149" s="394">
        <f t="shared" si="245"/>
        <v>0</v>
      </c>
      <c r="BW149" s="366">
        <f t="shared" si="280"/>
        <v>0</v>
      </c>
      <c r="BX149" s="366">
        <f t="shared" si="281"/>
        <v>0</v>
      </c>
      <c r="BY149" s="394">
        <f t="shared" si="246"/>
        <v>0</v>
      </c>
      <c r="BZ149" s="366">
        <f t="shared" si="282"/>
        <v>0</v>
      </c>
      <c r="CA149" s="366">
        <f t="shared" si="283"/>
        <v>0</v>
      </c>
      <c r="CB149" s="394">
        <f t="shared" si="247"/>
        <v>0</v>
      </c>
      <c r="CC149" s="366">
        <f t="shared" si="284"/>
        <v>0</v>
      </c>
      <c r="CD149" s="366">
        <f t="shared" si="285"/>
        <v>0</v>
      </c>
      <c r="CE149" s="394">
        <f t="shared" si="248"/>
        <v>0</v>
      </c>
      <c r="CF149" s="366">
        <f t="shared" si="249"/>
        <v>0</v>
      </c>
      <c r="CG149" s="366">
        <f t="shared" si="250"/>
        <v>0</v>
      </c>
      <c r="CH149" s="394">
        <f t="shared" si="251"/>
        <v>1</v>
      </c>
      <c r="CI149" s="366">
        <f t="shared" si="252"/>
        <v>328.7</v>
      </c>
      <c r="CJ149" s="366">
        <f t="shared" si="253"/>
        <v>21000000</v>
      </c>
      <c r="CK149" s="394">
        <f t="shared" si="254"/>
        <v>0</v>
      </c>
      <c r="CL149" s="366">
        <f t="shared" si="255"/>
        <v>0</v>
      </c>
      <c r="CM149" s="366">
        <f t="shared" si="256"/>
        <v>0</v>
      </c>
      <c r="CN149" s="394">
        <f t="shared" si="257"/>
        <v>0</v>
      </c>
      <c r="CO149" s="366">
        <f t="shared" si="258"/>
        <v>0</v>
      </c>
      <c r="CP149" s="366">
        <f t="shared" si="259"/>
        <v>0</v>
      </c>
      <c r="CQ149" s="394">
        <f t="shared" si="260"/>
        <v>0</v>
      </c>
      <c r="CR149" s="366">
        <f t="shared" si="261"/>
        <v>0</v>
      </c>
      <c r="CS149" s="366">
        <f t="shared" si="262"/>
        <v>0</v>
      </c>
      <c r="CT149" s="394">
        <f t="shared" si="263"/>
        <v>0</v>
      </c>
      <c r="CU149" s="366">
        <f t="shared" si="264"/>
        <v>0</v>
      </c>
      <c r="CV149" s="366">
        <f t="shared" si="265"/>
        <v>0</v>
      </c>
    </row>
    <row r="150" spans="1:100" x14ac:dyDescent="0.3">
      <c r="A150" s="87">
        <v>31</v>
      </c>
      <c r="B150" s="85" t="s">
        <v>23</v>
      </c>
      <c r="C150" s="2" t="s">
        <v>196</v>
      </c>
      <c r="D150" s="2" t="s">
        <v>197</v>
      </c>
      <c r="E150" s="2" t="s">
        <v>101</v>
      </c>
      <c r="F150" s="2" t="s">
        <v>397</v>
      </c>
      <c r="G150" s="92" t="s">
        <v>94</v>
      </c>
      <c r="H150" s="117"/>
      <c r="I150" s="117" t="s">
        <v>62</v>
      </c>
      <c r="J150" s="122" t="s">
        <v>84</v>
      </c>
      <c r="K150" s="94">
        <v>1</v>
      </c>
      <c r="L150" s="2" t="s">
        <v>375</v>
      </c>
      <c r="M150" s="2" t="s">
        <v>392</v>
      </c>
      <c r="N150" s="100">
        <v>201.7</v>
      </c>
      <c r="O150" s="99">
        <v>60000</v>
      </c>
      <c r="P150" s="363">
        <v>12102000</v>
      </c>
      <c r="Q150" s="394">
        <f t="shared" si="218"/>
        <v>1</v>
      </c>
      <c r="R150" s="395">
        <f t="shared" si="286"/>
        <v>201.7</v>
      </c>
      <c r="S150" s="395">
        <f t="shared" si="287"/>
        <v>12102000</v>
      </c>
      <c r="T150" s="394">
        <f t="shared" si="219"/>
        <v>0</v>
      </c>
      <c r="U150" s="395">
        <f t="shared" si="288"/>
        <v>0</v>
      </c>
      <c r="V150" s="395">
        <f t="shared" si="289"/>
        <v>0</v>
      </c>
      <c r="W150" s="394">
        <f t="shared" si="220"/>
        <v>0</v>
      </c>
      <c r="X150" s="396">
        <f t="shared" si="290"/>
        <v>0</v>
      </c>
      <c r="Y150" s="396">
        <f t="shared" si="291"/>
        <v>0</v>
      </c>
      <c r="Z150" s="394">
        <f t="shared" si="221"/>
        <v>0</v>
      </c>
      <c r="AA150" s="396">
        <f t="shared" si="292"/>
        <v>0</v>
      </c>
      <c r="AB150" s="396">
        <f t="shared" si="293"/>
        <v>0</v>
      </c>
      <c r="AC150" s="394">
        <f t="shared" si="222"/>
        <v>0</v>
      </c>
      <c r="AD150" s="396">
        <f t="shared" si="294"/>
        <v>0</v>
      </c>
      <c r="AE150" s="396">
        <f t="shared" si="295"/>
        <v>0</v>
      </c>
      <c r="AF150" s="389">
        <f t="shared" si="296"/>
        <v>0</v>
      </c>
      <c r="AG150" s="367">
        <f t="shared" si="297"/>
        <v>0</v>
      </c>
      <c r="AH150" s="367">
        <f t="shared" si="298"/>
        <v>0</v>
      </c>
      <c r="AI150" s="367">
        <f t="shared" si="299"/>
        <v>201.7</v>
      </c>
      <c r="AJ150" s="367">
        <f t="shared" si="300"/>
        <v>12102000</v>
      </c>
      <c r="AK150" s="372">
        <f t="shared" si="301"/>
        <v>1</v>
      </c>
      <c r="AL150" s="394">
        <f t="shared" si="223"/>
        <v>0</v>
      </c>
      <c r="AM150" s="395">
        <f t="shared" si="224"/>
        <v>0</v>
      </c>
      <c r="AN150" s="395">
        <f t="shared" si="225"/>
        <v>0</v>
      </c>
      <c r="AO150" s="394">
        <f t="shared" si="226"/>
        <v>1</v>
      </c>
      <c r="AP150" s="395">
        <f t="shared" si="227"/>
        <v>201.7</v>
      </c>
      <c r="AQ150" s="395">
        <f t="shared" si="228"/>
        <v>12102000</v>
      </c>
      <c r="AR150" s="394">
        <f t="shared" si="229"/>
        <v>0</v>
      </c>
      <c r="AS150" s="366">
        <f t="shared" si="230"/>
        <v>0</v>
      </c>
      <c r="AT150" s="366">
        <f t="shared" si="231"/>
        <v>0</v>
      </c>
      <c r="AU150" s="394">
        <f t="shared" si="232"/>
        <v>0</v>
      </c>
      <c r="AV150" s="395">
        <f t="shared" si="233"/>
        <v>0</v>
      </c>
      <c r="AW150" s="395">
        <f t="shared" si="234"/>
        <v>0</v>
      </c>
      <c r="AX150" s="394">
        <f t="shared" si="235"/>
        <v>1</v>
      </c>
      <c r="AY150" s="366">
        <f t="shared" si="236"/>
        <v>201.7</v>
      </c>
      <c r="AZ150" s="366">
        <f t="shared" si="237"/>
        <v>12102000</v>
      </c>
      <c r="BA150" s="394">
        <f t="shared" si="238"/>
        <v>0</v>
      </c>
      <c r="BB150" s="366">
        <f t="shared" si="266"/>
        <v>0</v>
      </c>
      <c r="BC150" s="366">
        <f t="shared" si="267"/>
        <v>0</v>
      </c>
      <c r="BD150" s="394">
        <f t="shared" si="239"/>
        <v>1</v>
      </c>
      <c r="BE150" s="366">
        <f t="shared" si="268"/>
        <v>201.7</v>
      </c>
      <c r="BF150" s="366">
        <f t="shared" si="269"/>
        <v>12102000</v>
      </c>
      <c r="BG150" s="394">
        <f t="shared" si="240"/>
        <v>0</v>
      </c>
      <c r="BH150" s="366">
        <f t="shared" si="270"/>
        <v>0</v>
      </c>
      <c r="BI150" s="366">
        <f t="shared" si="271"/>
        <v>0</v>
      </c>
      <c r="BJ150" s="394">
        <f t="shared" si="241"/>
        <v>0</v>
      </c>
      <c r="BK150" s="366">
        <f t="shared" si="272"/>
        <v>0</v>
      </c>
      <c r="BL150" s="366">
        <f t="shared" si="273"/>
        <v>0</v>
      </c>
      <c r="BM150" s="394">
        <f t="shared" si="242"/>
        <v>0</v>
      </c>
      <c r="BN150" s="366">
        <f t="shared" si="274"/>
        <v>0</v>
      </c>
      <c r="BO150" s="366">
        <f t="shared" si="275"/>
        <v>0</v>
      </c>
      <c r="BP150" s="394">
        <f t="shared" si="243"/>
        <v>0</v>
      </c>
      <c r="BQ150" s="366">
        <f t="shared" si="276"/>
        <v>0</v>
      </c>
      <c r="BR150" s="366">
        <f t="shared" si="277"/>
        <v>0</v>
      </c>
      <c r="BS150" s="394">
        <f t="shared" si="244"/>
        <v>0</v>
      </c>
      <c r="BT150" s="366">
        <f t="shared" si="278"/>
        <v>0</v>
      </c>
      <c r="BU150" s="366">
        <f t="shared" si="279"/>
        <v>0</v>
      </c>
      <c r="BV150" s="394">
        <f t="shared" si="245"/>
        <v>0</v>
      </c>
      <c r="BW150" s="366">
        <f t="shared" si="280"/>
        <v>0</v>
      </c>
      <c r="BX150" s="366">
        <f t="shared" si="281"/>
        <v>0</v>
      </c>
      <c r="BY150" s="394">
        <f t="shared" si="246"/>
        <v>0</v>
      </c>
      <c r="BZ150" s="366">
        <f t="shared" si="282"/>
        <v>0</v>
      </c>
      <c r="CA150" s="366">
        <f t="shared" si="283"/>
        <v>0</v>
      </c>
      <c r="CB150" s="394">
        <f t="shared" si="247"/>
        <v>0</v>
      </c>
      <c r="CC150" s="366">
        <f t="shared" si="284"/>
        <v>0</v>
      </c>
      <c r="CD150" s="366">
        <f t="shared" si="285"/>
        <v>0</v>
      </c>
      <c r="CE150" s="394">
        <f t="shared" si="248"/>
        <v>1</v>
      </c>
      <c r="CF150" s="366">
        <f t="shared" si="249"/>
        <v>201.7</v>
      </c>
      <c r="CG150" s="366">
        <f t="shared" si="250"/>
        <v>12102000</v>
      </c>
      <c r="CH150" s="394">
        <f t="shared" si="251"/>
        <v>0</v>
      </c>
      <c r="CI150" s="366">
        <f t="shared" si="252"/>
        <v>0</v>
      </c>
      <c r="CJ150" s="366">
        <f t="shared" si="253"/>
        <v>0</v>
      </c>
      <c r="CK150" s="394">
        <f t="shared" si="254"/>
        <v>0</v>
      </c>
      <c r="CL150" s="366">
        <f t="shared" si="255"/>
        <v>0</v>
      </c>
      <c r="CM150" s="366">
        <f t="shared" si="256"/>
        <v>0</v>
      </c>
      <c r="CN150" s="394">
        <f t="shared" si="257"/>
        <v>0</v>
      </c>
      <c r="CO150" s="366">
        <f t="shared" si="258"/>
        <v>0</v>
      </c>
      <c r="CP150" s="366">
        <f t="shared" si="259"/>
        <v>0</v>
      </c>
      <c r="CQ150" s="394">
        <f t="shared" si="260"/>
        <v>0</v>
      </c>
      <c r="CR150" s="366">
        <f t="shared" si="261"/>
        <v>0</v>
      </c>
      <c r="CS150" s="366">
        <f t="shared" si="262"/>
        <v>0</v>
      </c>
      <c r="CT150" s="394">
        <f t="shared" si="263"/>
        <v>0</v>
      </c>
      <c r="CU150" s="366">
        <f t="shared" si="264"/>
        <v>0</v>
      </c>
      <c r="CV150" s="366">
        <f t="shared" si="265"/>
        <v>0</v>
      </c>
    </row>
    <row r="151" spans="1:100" x14ac:dyDescent="0.3">
      <c r="A151" s="87">
        <v>32</v>
      </c>
      <c r="B151" s="85" t="s">
        <v>23</v>
      </c>
      <c r="C151" s="2" t="s">
        <v>196</v>
      </c>
      <c r="D151" s="2" t="s">
        <v>197</v>
      </c>
      <c r="E151" s="2" t="s">
        <v>101</v>
      </c>
      <c r="F151" s="2" t="s">
        <v>397</v>
      </c>
      <c r="G151" s="92" t="s">
        <v>94</v>
      </c>
      <c r="H151" s="117"/>
      <c r="I151" s="117" t="s">
        <v>62</v>
      </c>
      <c r="J151" s="122" t="s">
        <v>84</v>
      </c>
      <c r="K151" s="92" t="s">
        <v>25</v>
      </c>
      <c r="L151" s="410" t="s">
        <v>376</v>
      </c>
      <c r="M151" s="2" t="s">
        <v>392</v>
      </c>
      <c r="N151" s="100">
        <v>63.1</v>
      </c>
      <c r="O151" s="99">
        <f>P151/N151</f>
        <v>51500</v>
      </c>
      <c r="P151" s="363">
        <v>3249650</v>
      </c>
      <c r="Q151" s="394">
        <f t="shared" si="218"/>
        <v>1</v>
      </c>
      <c r="R151" s="395">
        <f t="shared" si="286"/>
        <v>63.1</v>
      </c>
      <c r="S151" s="395">
        <f t="shared" si="287"/>
        <v>3249650</v>
      </c>
      <c r="T151" s="394">
        <f t="shared" si="219"/>
        <v>0</v>
      </c>
      <c r="U151" s="395">
        <f t="shared" si="288"/>
        <v>0</v>
      </c>
      <c r="V151" s="395">
        <f t="shared" si="289"/>
        <v>0</v>
      </c>
      <c r="W151" s="394">
        <f t="shared" si="220"/>
        <v>0</v>
      </c>
      <c r="X151" s="396">
        <f t="shared" si="290"/>
        <v>0</v>
      </c>
      <c r="Y151" s="396">
        <f t="shared" si="291"/>
        <v>0</v>
      </c>
      <c r="Z151" s="394">
        <f t="shared" si="221"/>
        <v>0</v>
      </c>
      <c r="AA151" s="396">
        <f t="shared" si="292"/>
        <v>0</v>
      </c>
      <c r="AB151" s="396">
        <f t="shared" si="293"/>
        <v>0</v>
      </c>
      <c r="AC151" s="394">
        <f t="shared" si="222"/>
        <v>0</v>
      </c>
      <c r="AD151" s="396">
        <f t="shared" si="294"/>
        <v>0</v>
      </c>
      <c r="AE151" s="396">
        <f t="shared" si="295"/>
        <v>0</v>
      </c>
      <c r="AF151" s="389">
        <f t="shared" si="296"/>
        <v>0</v>
      </c>
      <c r="AG151" s="367">
        <f t="shared" si="297"/>
        <v>0</v>
      </c>
      <c r="AH151" s="367">
        <f t="shared" si="298"/>
        <v>0</v>
      </c>
      <c r="AI151" s="367">
        <f t="shared" si="299"/>
        <v>63.1</v>
      </c>
      <c r="AJ151" s="367">
        <f t="shared" si="300"/>
        <v>3249650</v>
      </c>
      <c r="AK151" s="372">
        <f t="shared" si="301"/>
        <v>1</v>
      </c>
      <c r="AL151" s="394">
        <f t="shared" si="223"/>
        <v>0</v>
      </c>
      <c r="AM151" s="395">
        <f t="shared" si="224"/>
        <v>0</v>
      </c>
      <c r="AN151" s="395">
        <f t="shared" si="225"/>
        <v>0</v>
      </c>
      <c r="AO151" s="394">
        <f t="shared" si="226"/>
        <v>0</v>
      </c>
      <c r="AP151" s="395">
        <f t="shared" si="227"/>
        <v>0</v>
      </c>
      <c r="AQ151" s="395">
        <f t="shared" si="228"/>
        <v>0</v>
      </c>
      <c r="AR151" s="394">
        <f t="shared" si="229"/>
        <v>1</v>
      </c>
      <c r="AS151" s="366">
        <f t="shared" si="230"/>
        <v>63.1</v>
      </c>
      <c r="AT151" s="366">
        <f t="shared" si="231"/>
        <v>3249650</v>
      </c>
      <c r="AU151" s="394">
        <f t="shared" si="232"/>
        <v>0</v>
      </c>
      <c r="AV151" s="395">
        <f t="shared" si="233"/>
        <v>0</v>
      </c>
      <c r="AW151" s="395">
        <f t="shared" si="234"/>
        <v>0</v>
      </c>
      <c r="AX151" s="394">
        <f t="shared" si="235"/>
        <v>1</v>
      </c>
      <c r="AY151" s="366">
        <f t="shared" si="236"/>
        <v>63.1</v>
      </c>
      <c r="AZ151" s="366">
        <f t="shared" si="237"/>
        <v>3249650</v>
      </c>
      <c r="BA151" s="394">
        <f t="shared" si="238"/>
        <v>0</v>
      </c>
      <c r="BB151" s="366">
        <f t="shared" si="266"/>
        <v>0</v>
      </c>
      <c r="BC151" s="366">
        <f t="shared" si="267"/>
        <v>0</v>
      </c>
      <c r="BD151" s="394">
        <f t="shared" si="239"/>
        <v>1</v>
      </c>
      <c r="BE151" s="366">
        <f t="shared" si="268"/>
        <v>63.1</v>
      </c>
      <c r="BF151" s="366">
        <f t="shared" si="269"/>
        <v>3249650</v>
      </c>
      <c r="BG151" s="394">
        <f t="shared" si="240"/>
        <v>0</v>
      </c>
      <c r="BH151" s="366">
        <f t="shared" si="270"/>
        <v>0</v>
      </c>
      <c r="BI151" s="366">
        <f t="shared" si="271"/>
        <v>0</v>
      </c>
      <c r="BJ151" s="394">
        <f t="shared" si="241"/>
        <v>0</v>
      </c>
      <c r="BK151" s="366">
        <f t="shared" si="272"/>
        <v>0</v>
      </c>
      <c r="BL151" s="366">
        <f t="shared" si="273"/>
        <v>0</v>
      </c>
      <c r="BM151" s="394">
        <f t="shared" si="242"/>
        <v>0</v>
      </c>
      <c r="BN151" s="366">
        <f t="shared" si="274"/>
        <v>0</v>
      </c>
      <c r="BO151" s="366">
        <f t="shared" si="275"/>
        <v>0</v>
      </c>
      <c r="BP151" s="394">
        <f t="shared" si="243"/>
        <v>0</v>
      </c>
      <c r="BQ151" s="366">
        <f t="shared" si="276"/>
        <v>0</v>
      </c>
      <c r="BR151" s="366">
        <f t="shared" si="277"/>
        <v>0</v>
      </c>
      <c r="BS151" s="394">
        <f t="shared" si="244"/>
        <v>0</v>
      </c>
      <c r="BT151" s="366">
        <f t="shared" si="278"/>
        <v>0</v>
      </c>
      <c r="BU151" s="366">
        <f t="shared" si="279"/>
        <v>0</v>
      </c>
      <c r="BV151" s="394">
        <f t="shared" si="245"/>
        <v>0</v>
      </c>
      <c r="BW151" s="366">
        <f t="shared" si="280"/>
        <v>0</v>
      </c>
      <c r="BX151" s="366">
        <f t="shared" si="281"/>
        <v>0</v>
      </c>
      <c r="BY151" s="394">
        <f t="shared" si="246"/>
        <v>0</v>
      </c>
      <c r="BZ151" s="366">
        <f t="shared" si="282"/>
        <v>0</v>
      </c>
      <c r="CA151" s="366">
        <f t="shared" si="283"/>
        <v>0</v>
      </c>
      <c r="CB151" s="394">
        <f t="shared" si="247"/>
        <v>0</v>
      </c>
      <c r="CC151" s="366">
        <f t="shared" si="284"/>
        <v>0</v>
      </c>
      <c r="CD151" s="366">
        <f t="shared" si="285"/>
        <v>0</v>
      </c>
      <c r="CE151" s="394">
        <f t="shared" si="248"/>
        <v>1</v>
      </c>
      <c r="CF151" s="366">
        <f t="shared" si="249"/>
        <v>63.1</v>
      </c>
      <c r="CG151" s="366">
        <f t="shared" si="250"/>
        <v>3249650</v>
      </c>
      <c r="CH151" s="394">
        <f t="shared" si="251"/>
        <v>0</v>
      </c>
      <c r="CI151" s="366">
        <f t="shared" si="252"/>
        <v>0</v>
      </c>
      <c r="CJ151" s="366">
        <f t="shared" si="253"/>
        <v>0</v>
      </c>
      <c r="CK151" s="394">
        <f t="shared" si="254"/>
        <v>0</v>
      </c>
      <c r="CL151" s="366">
        <f t="shared" si="255"/>
        <v>0</v>
      </c>
      <c r="CM151" s="366">
        <f t="shared" si="256"/>
        <v>0</v>
      </c>
      <c r="CN151" s="394">
        <f t="shared" si="257"/>
        <v>0</v>
      </c>
      <c r="CO151" s="366">
        <f t="shared" si="258"/>
        <v>0</v>
      </c>
      <c r="CP151" s="366">
        <f t="shared" si="259"/>
        <v>0</v>
      </c>
      <c r="CQ151" s="394">
        <f t="shared" si="260"/>
        <v>0</v>
      </c>
      <c r="CR151" s="366">
        <f t="shared" si="261"/>
        <v>0</v>
      </c>
      <c r="CS151" s="366">
        <f t="shared" si="262"/>
        <v>0</v>
      </c>
      <c r="CT151" s="394">
        <f t="shared" si="263"/>
        <v>0</v>
      </c>
      <c r="CU151" s="366">
        <f t="shared" si="264"/>
        <v>0</v>
      </c>
      <c r="CV151" s="366">
        <f t="shared" si="265"/>
        <v>0</v>
      </c>
    </row>
    <row r="152" spans="1:100" x14ac:dyDescent="0.3">
      <c r="A152" s="87">
        <v>33</v>
      </c>
      <c r="B152" s="85" t="s">
        <v>23</v>
      </c>
      <c r="C152" s="2" t="s">
        <v>196</v>
      </c>
      <c r="D152" s="2" t="s">
        <v>197</v>
      </c>
      <c r="E152" s="2" t="s">
        <v>101</v>
      </c>
      <c r="F152" s="2" t="s">
        <v>397</v>
      </c>
      <c r="G152" s="92" t="s">
        <v>94</v>
      </c>
      <c r="H152" s="117"/>
      <c r="I152" s="117" t="s">
        <v>62</v>
      </c>
      <c r="J152" s="122" t="s">
        <v>84</v>
      </c>
      <c r="K152" s="92" t="s">
        <v>26</v>
      </c>
      <c r="L152" s="410" t="s">
        <v>376</v>
      </c>
      <c r="M152" s="2" t="s">
        <v>392</v>
      </c>
      <c r="N152" s="100">
        <v>66</v>
      </c>
      <c r="O152" s="99">
        <f t="shared" ref="O152:O153" si="302">P152/N152</f>
        <v>51500</v>
      </c>
      <c r="P152" s="363">
        <v>3399000</v>
      </c>
      <c r="Q152" s="394">
        <f t="shared" si="218"/>
        <v>1</v>
      </c>
      <c r="R152" s="395">
        <f t="shared" si="286"/>
        <v>66</v>
      </c>
      <c r="S152" s="395">
        <f t="shared" si="287"/>
        <v>3399000</v>
      </c>
      <c r="T152" s="394">
        <f t="shared" si="219"/>
        <v>0</v>
      </c>
      <c r="U152" s="395">
        <f t="shared" si="288"/>
        <v>0</v>
      </c>
      <c r="V152" s="395">
        <f t="shared" si="289"/>
        <v>0</v>
      </c>
      <c r="W152" s="394">
        <f t="shared" si="220"/>
        <v>0</v>
      </c>
      <c r="X152" s="396">
        <f t="shared" si="290"/>
        <v>0</v>
      </c>
      <c r="Y152" s="396">
        <f t="shared" si="291"/>
        <v>0</v>
      </c>
      <c r="Z152" s="394">
        <f t="shared" si="221"/>
        <v>0</v>
      </c>
      <c r="AA152" s="396">
        <f t="shared" si="292"/>
        <v>0</v>
      </c>
      <c r="AB152" s="396">
        <f t="shared" si="293"/>
        <v>0</v>
      </c>
      <c r="AC152" s="394">
        <f t="shared" si="222"/>
        <v>0</v>
      </c>
      <c r="AD152" s="396">
        <f t="shared" si="294"/>
        <v>0</v>
      </c>
      <c r="AE152" s="396">
        <f t="shared" si="295"/>
        <v>0</v>
      </c>
      <c r="AF152" s="389">
        <f t="shared" si="296"/>
        <v>0</v>
      </c>
      <c r="AG152" s="367">
        <f t="shared" si="297"/>
        <v>0</v>
      </c>
      <c r="AH152" s="367">
        <f t="shared" si="298"/>
        <v>0</v>
      </c>
      <c r="AI152" s="367">
        <f t="shared" si="299"/>
        <v>66</v>
      </c>
      <c r="AJ152" s="367">
        <f t="shared" si="300"/>
        <v>3399000</v>
      </c>
      <c r="AK152" s="372">
        <f t="shared" si="301"/>
        <v>1</v>
      </c>
      <c r="AL152" s="394">
        <f t="shared" si="223"/>
        <v>0</v>
      </c>
      <c r="AM152" s="395">
        <f t="shared" si="224"/>
        <v>0</v>
      </c>
      <c r="AN152" s="395">
        <f t="shared" si="225"/>
        <v>0</v>
      </c>
      <c r="AO152" s="394">
        <f t="shared" si="226"/>
        <v>0</v>
      </c>
      <c r="AP152" s="395">
        <f t="shared" si="227"/>
        <v>0</v>
      </c>
      <c r="AQ152" s="395">
        <f t="shared" si="228"/>
        <v>0</v>
      </c>
      <c r="AR152" s="394">
        <f t="shared" si="229"/>
        <v>1</v>
      </c>
      <c r="AS152" s="366">
        <f t="shared" si="230"/>
        <v>66</v>
      </c>
      <c r="AT152" s="366">
        <f t="shared" si="231"/>
        <v>3399000</v>
      </c>
      <c r="AU152" s="394">
        <f t="shared" si="232"/>
        <v>0</v>
      </c>
      <c r="AV152" s="395">
        <f t="shared" si="233"/>
        <v>0</v>
      </c>
      <c r="AW152" s="395">
        <f t="shared" si="234"/>
        <v>0</v>
      </c>
      <c r="AX152" s="394">
        <f t="shared" si="235"/>
        <v>1</v>
      </c>
      <c r="AY152" s="366">
        <f t="shared" si="236"/>
        <v>66</v>
      </c>
      <c r="AZ152" s="366">
        <f t="shared" si="237"/>
        <v>3399000</v>
      </c>
      <c r="BA152" s="394">
        <f t="shared" si="238"/>
        <v>0</v>
      </c>
      <c r="BB152" s="366">
        <f t="shared" si="266"/>
        <v>0</v>
      </c>
      <c r="BC152" s="366">
        <f t="shared" si="267"/>
        <v>0</v>
      </c>
      <c r="BD152" s="394">
        <f t="shared" si="239"/>
        <v>1</v>
      </c>
      <c r="BE152" s="366">
        <f t="shared" si="268"/>
        <v>66</v>
      </c>
      <c r="BF152" s="366">
        <f t="shared" si="269"/>
        <v>3399000</v>
      </c>
      <c r="BG152" s="394">
        <f t="shared" si="240"/>
        <v>0</v>
      </c>
      <c r="BH152" s="366">
        <f t="shared" si="270"/>
        <v>0</v>
      </c>
      <c r="BI152" s="366">
        <f t="shared" si="271"/>
        <v>0</v>
      </c>
      <c r="BJ152" s="394">
        <f t="shared" si="241"/>
        <v>0</v>
      </c>
      <c r="BK152" s="366">
        <f t="shared" si="272"/>
        <v>0</v>
      </c>
      <c r="BL152" s="366">
        <f t="shared" si="273"/>
        <v>0</v>
      </c>
      <c r="BM152" s="394">
        <f t="shared" si="242"/>
        <v>0</v>
      </c>
      <c r="BN152" s="366">
        <f t="shared" si="274"/>
        <v>0</v>
      </c>
      <c r="BO152" s="366">
        <f t="shared" si="275"/>
        <v>0</v>
      </c>
      <c r="BP152" s="394">
        <f t="shared" si="243"/>
        <v>0</v>
      </c>
      <c r="BQ152" s="366">
        <f t="shared" si="276"/>
        <v>0</v>
      </c>
      <c r="BR152" s="366">
        <f t="shared" si="277"/>
        <v>0</v>
      </c>
      <c r="BS152" s="394">
        <f t="shared" si="244"/>
        <v>0</v>
      </c>
      <c r="BT152" s="366">
        <f t="shared" si="278"/>
        <v>0</v>
      </c>
      <c r="BU152" s="366">
        <f t="shared" si="279"/>
        <v>0</v>
      </c>
      <c r="BV152" s="394">
        <f t="shared" si="245"/>
        <v>0</v>
      </c>
      <c r="BW152" s="366">
        <f t="shared" si="280"/>
        <v>0</v>
      </c>
      <c r="BX152" s="366">
        <f t="shared" si="281"/>
        <v>0</v>
      </c>
      <c r="BY152" s="394">
        <f t="shared" si="246"/>
        <v>0</v>
      </c>
      <c r="BZ152" s="366">
        <f t="shared" si="282"/>
        <v>0</v>
      </c>
      <c r="CA152" s="366">
        <f t="shared" si="283"/>
        <v>0</v>
      </c>
      <c r="CB152" s="394">
        <f t="shared" si="247"/>
        <v>0</v>
      </c>
      <c r="CC152" s="366">
        <f t="shared" si="284"/>
        <v>0</v>
      </c>
      <c r="CD152" s="366">
        <f t="shared" si="285"/>
        <v>0</v>
      </c>
      <c r="CE152" s="394">
        <f t="shared" si="248"/>
        <v>1</v>
      </c>
      <c r="CF152" s="366">
        <f t="shared" si="249"/>
        <v>66</v>
      </c>
      <c r="CG152" s="366">
        <f t="shared" si="250"/>
        <v>3399000</v>
      </c>
      <c r="CH152" s="394">
        <f t="shared" si="251"/>
        <v>0</v>
      </c>
      <c r="CI152" s="366">
        <f t="shared" si="252"/>
        <v>0</v>
      </c>
      <c r="CJ152" s="366">
        <f t="shared" si="253"/>
        <v>0</v>
      </c>
      <c r="CK152" s="394">
        <f t="shared" si="254"/>
        <v>0</v>
      </c>
      <c r="CL152" s="366">
        <f t="shared" si="255"/>
        <v>0</v>
      </c>
      <c r="CM152" s="366">
        <f t="shared" si="256"/>
        <v>0</v>
      </c>
      <c r="CN152" s="394">
        <f t="shared" si="257"/>
        <v>0</v>
      </c>
      <c r="CO152" s="366">
        <f t="shared" si="258"/>
        <v>0</v>
      </c>
      <c r="CP152" s="366">
        <f t="shared" si="259"/>
        <v>0</v>
      </c>
      <c r="CQ152" s="394">
        <f t="shared" si="260"/>
        <v>0</v>
      </c>
      <c r="CR152" s="366">
        <f t="shared" si="261"/>
        <v>0</v>
      </c>
      <c r="CS152" s="366">
        <f t="shared" si="262"/>
        <v>0</v>
      </c>
      <c r="CT152" s="394">
        <f t="shared" si="263"/>
        <v>0</v>
      </c>
      <c r="CU152" s="366">
        <f t="shared" si="264"/>
        <v>0</v>
      </c>
      <c r="CV152" s="366">
        <f t="shared" si="265"/>
        <v>0</v>
      </c>
    </row>
    <row r="153" spans="1:100" x14ac:dyDescent="0.3">
      <c r="A153" s="87">
        <v>34</v>
      </c>
      <c r="B153" s="85" t="s">
        <v>23</v>
      </c>
      <c r="C153" s="2" t="s">
        <v>196</v>
      </c>
      <c r="D153" s="2" t="s">
        <v>197</v>
      </c>
      <c r="E153" s="2" t="s">
        <v>101</v>
      </c>
      <c r="F153" s="2" t="s">
        <v>397</v>
      </c>
      <c r="G153" s="92" t="s">
        <v>94</v>
      </c>
      <c r="H153" s="117"/>
      <c r="I153" s="117" t="s">
        <v>62</v>
      </c>
      <c r="J153" s="122" t="s">
        <v>84</v>
      </c>
      <c r="K153" s="247" t="s">
        <v>224</v>
      </c>
      <c r="L153" s="410" t="s">
        <v>376</v>
      </c>
      <c r="M153" s="2" t="s">
        <v>392</v>
      </c>
      <c r="N153" s="104">
        <v>72</v>
      </c>
      <c r="O153" s="99">
        <f t="shared" si="302"/>
        <v>62958.333333333336</v>
      </c>
      <c r="P153" s="364">
        <v>4533000</v>
      </c>
      <c r="Q153" s="394">
        <f t="shared" si="218"/>
        <v>1</v>
      </c>
      <c r="R153" s="395">
        <f t="shared" si="286"/>
        <v>72</v>
      </c>
      <c r="S153" s="395">
        <f t="shared" si="287"/>
        <v>4533000</v>
      </c>
      <c r="T153" s="394">
        <f t="shared" si="219"/>
        <v>0</v>
      </c>
      <c r="U153" s="395">
        <f t="shared" si="288"/>
        <v>0</v>
      </c>
      <c r="V153" s="395">
        <f t="shared" si="289"/>
        <v>0</v>
      </c>
      <c r="W153" s="394">
        <f t="shared" si="220"/>
        <v>0</v>
      </c>
      <c r="X153" s="396">
        <f t="shared" si="290"/>
        <v>0</v>
      </c>
      <c r="Y153" s="396">
        <f t="shared" si="291"/>
        <v>0</v>
      </c>
      <c r="Z153" s="394">
        <f t="shared" si="221"/>
        <v>0</v>
      </c>
      <c r="AA153" s="396">
        <f t="shared" si="292"/>
        <v>0</v>
      </c>
      <c r="AB153" s="396">
        <f t="shared" si="293"/>
        <v>0</v>
      </c>
      <c r="AC153" s="394">
        <f t="shared" si="222"/>
        <v>0</v>
      </c>
      <c r="AD153" s="396">
        <f t="shared" si="294"/>
        <v>0</v>
      </c>
      <c r="AE153" s="396">
        <f t="shared" si="295"/>
        <v>0</v>
      </c>
      <c r="AF153" s="389">
        <f t="shared" si="296"/>
        <v>0</v>
      </c>
      <c r="AG153" s="367">
        <f t="shared" si="297"/>
        <v>0</v>
      </c>
      <c r="AH153" s="367">
        <f t="shared" si="298"/>
        <v>0</v>
      </c>
      <c r="AI153" s="367">
        <f t="shared" si="299"/>
        <v>72</v>
      </c>
      <c r="AJ153" s="367">
        <f t="shared" si="300"/>
        <v>4533000</v>
      </c>
      <c r="AK153" s="372">
        <f t="shared" si="301"/>
        <v>1</v>
      </c>
      <c r="AL153" s="394">
        <f t="shared" si="223"/>
        <v>0</v>
      </c>
      <c r="AM153" s="395">
        <f t="shared" si="224"/>
        <v>0</v>
      </c>
      <c r="AN153" s="395">
        <f t="shared" si="225"/>
        <v>0</v>
      </c>
      <c r="AO153" s="394">
        <f t="shared" si="226"/>
        <v>0</v>
      </c>
      <c r="AP153" s="395">
        <f t="shared" si="227"/>
        <v>0</v>
      </c>
      <c r="AQ153" s="395">
        <f t="shared" si="228"/>
        <v>0</v>
      </c>
      <c r="AR153" s="394">
        <f t="shared" si="229"/>
        <v>1</v>
      </c>
      <c r="AS153" s="366">
        <f t="shared" si="230"/>
        <v>72</v>
      </c>
      <c r="AT153" s="366">
        <f t="shared" si="231"/>
        <v>4533000</v>
      </c>
      <c r="AU153" s="394">
        <f t="shared" si="232"/>
        <v>0</v>
      </c>
      <c r="AV153" s="395">
        <f t="shared" si="233"/>
        <v>0</v>
      </c>
      <c r="AW153" s="395">
        <f t="shared" si="234"/>
        <v>0</v>
      </c>
      <c r="AX153" s="394">
        <f t="shared" si="235"/>
        <v>1</v>
      </c>
      <c r="AY153" s="366">
        <f t="shared" si="236"/>
        <v>72</v>
      </c>
      <c r="AZ153" s="366">
        <f t="shared" si="237"/>
        <v>4533000</v>
      </c>
      <c r="BA153" s="394">
        <f t="shared" si="238"/>
        <v>0</v>
      </c>
      <c r="BB153" s="366">
        <f t="shared" si="266"/>
        <v>0</v>
      </c>
      <c r="BC153" s="366">
        <f t="shared" si="267"/>
        <v>0</v>
      </c>
      <c r="BD153" s="394">
        <f t="shared" si="239"/>
        <v>1</v>
      </c>
      <c r="BE153" s="366">
        <f t="shared" si="268"/>
        <v>72</v>
      </c>
      <c r="BF153" s="366">
        <f t="shared" si="269"/>
        <v>4533000</v>
      </c>
      <c r="BG153" s="394">
        <f t="shared" si="240"/>
        <v>0</v>
      </c>
      <c r="BH153" s="366">
        <f t="shared" si="270"/>
        <v>0</v>
      </c>
      <c r="BI153" s="366">
        <f t="shared" si="271"/>
        <v>0</v>
      </c>
      <c r="BJ153" s="394">
        <f t="shared" si="241"/>
        <v>0</v>
      </c>
      <c r="BK153" s="366">
        <f t="shared" si="272"/>
        <v>0</v>
      </c>
      <c r="BL153" s="366">
        <f t="shared" si="273"/>
        <v>0</v>
      </c>
      <c r="BM153" s="394">
        <f t="shared" si="242"/>
        <v>0</v>
      </c>
      <c r="BN153" s="366">
        <f t="shared" si="274"/>
        <v>0</v>
      </c>
      <c r="BO153" s="366">
        <f t="shared" si="275"/>
        <v>0</v>
      </c>
      <c r="BP153" s="394">
        <f t="shared" si="243"/>
        <v>0</v>
      </c>
      <c r="BQ153" s="366">
        <f t="shared" si="276"/>
        <v>0</v>
      </c>
      <c r="BR153" s="366">
        <f t="shared" si="277"/>
        <v>0</v>
      </c>
      <c r="BS153" s="394">
        <f t="shared" si="244"/>
        <v>0</v>
      </c>
      <c r="BT153" s="366">
        <f t="shared" si="278"/>
        <v>0</v>
      </c>
      <c r="BU153" s="366">
        <f t="shared" si="279"/>
        <v>0</v>
      </c>
      <c r="BV153" s="394">
        <f t="shared" si="245"/>
        <v>0</v>
      </c>
      <c r="BW153" s="366">
        <f t="shared" si="280"/>
        <v>0</v>
      </c>
      <c r="BX153" s="366">
        <f t="shared" si="281"/>
        <v>0</v>
      </c>
      <c r="BY153" s="394">
        <f t="shared" si="246"/>
        <v>0</v>
      </c>
      <c r="BZ153" s="366">
        <f t="shared" si="282"/>
        <v>0</v>
      </c>
      <c r="CA153" s="366">
        <f t="shared" si="283"/>
        <v>0</v>
      </c>
      <c r="CB153" s="394">
        <f t="shared" si="247"/>
        <v>0</v>
      </c>
      <c r="CC153" s="366">
        <f t="shared" si="284"/>
        <v>0</v>
      </c>
      <c r="CD153" s="366">
        <f t="shared" si="285"/>
        <v>0</v>
      </c>
      <c r="CE153" s="394">
        <f t="shared" si="248"/>
        <v>1</v>
      </c>
      <c r="CF153" s="366">
        <f t="shared" si="249"/>
        <v>72</v>
      </c>
      <c r="CG153" s="366">
        <f t="shared" si="250"/>
        <v>4533000</v>
      </c>
      <c r="CH153" s="394">
        <f t="shared" si="251"/>
        <v>0</v>
      </c>
      <c r="CI153" s="366">
        <f t="shared" si="252"/>
        <v>0</v>
      </c>
      <c r="CJ153" s="366">
        <f t="shared" si="253"/>
        <v>0</v>
      </c>
      <c r="CK153" s="394">
        <f t="shared" si="254"/>
        <v>0</v>
      </c>
      <c r="CL153" s="366">
        <f t="shared" si="255"/>
        <v>0</v>
      </c>
      <c r="CM153" s="366">
        <f t="shared" si="256"/>
        <v>0</v>
      </c>
      <c r="CN153" s="394">
        <f t="shared" si="257"/>
        <v>0</v>
      </c>
      <c r="CO153" s="366">
        <f t="shared" si="258"/>
        <v>0</v>
      </c>
      <c r="CP153" s="366">
        <f t="shared" si="259"/>
        <v>0</v>
      </c>
      <c r="CQ153" s="394">
        <f t="shared" si="260"/>
        <v>0</v>
      </c>
      <c r="CR153" s="366">
        <f t="shared" si="261"/>
        <v>0</v>
      </c>
      <c r="CS153" s="366">
        <f t="shared" si="262"/>
        <v>0</v>
      </c>
      <c r="CT153" s="394">
        <f t="shared" si="263"/>
        <v>0</v>
      </c>
      <c r="CU153" s="366">
        <f t="shared" si="264"/>
        <v>0</v>
      </c>
      <c r="CV153" s="366">
        <f t="shared" si="265"/>
        <v>0</v>
      </c>
    </row>
    <row r="154" spans="1:100" x14ac:dyDescent="0.3">
      <c r="A154" s="87">
        <v>35</v>
      </c>
      <c r="B154" s="85" t="s">
        <v>23</v>
      </c>
      <c r="C154" s="2" t="s">
        <v>198</v>
      </c>
      <c r="D154" s="2" t="s">
        <v>197</v>
      </c>
      <c r="E154" s="2" t="s">
        <v>101</v>
      </c>
      <c r="F154" s="2" t="s">
        <v>397</v>
      </c>
      <c r="G154" s="92" t="s">
        <v>94</v>
      </c>
      <c r="H154" s="10" t="s">
        <v>348</v>
      </c>
      <c r="I154" s="10">
        <v>2019</v>
      </c>
      <c r="J154" s="121" t="s">
        <v>83</v>
      </c>
      <c r="K154" s="119">
        <v>3</v>
      </c>
      <c r="L154" s="2" t="s">
        <v>375</v>
      </c>
      <c r="M154" s="94" t="s">
        <v>17</v>
      </c>
      <c r="N154" s="93">
        <v>141.28</v>
      </c>
      <c r="O154" s="99">
        <v>75000</v>
      </c>
      <c r="P154" s="363">
        <v>10596000</v>
      </c>
      <c r="Q154" s="394">
        <f t="shared" si="218"/>
        <v>1</v>
      </c>
      <c r="R154" s="395">
        <f t="shared" si="286"/>
        <v>141.28</v>
      </c>
      <c r="S154" s="395">
        <f t="shared" si="287"/>
        <v>10596000</v>
      </c>
      <c r="T154" s="394">
        <f t="shared" si="219"/>
        <v>0</v>
      </c>
      <c r="U154" s="395">
        <f t="shared" si="288"/>
        <v>0</v>
      </c>
      <c r="V154" s="395">
        <f t="shared" si="289"/>
        <v>0</v>
      </c>
      <c r="W154" s="394">
        <f t="shared" si="220"/>
        <v>0</v>
      </c>
      <c r="X154" s="396">
        <f t="shared" si="290"/>
        <v>0</v>
      </c>
      <c r="Y154" s="396">
        <f t="shared" si="291"/>
        <v>0</v>
      </c>
      <c r="Z154" s="394">
        <f t="shared" si="221"/>
        <v>0</v>
      </c>
      <c r="AA154" s="396">
        <f t="shared" si="292"/>
        <v>0</v>
      </c>
      <c r="AB154" s="396">
        <f t="shared" si="293"/>
        <v>0</v>
      </c>
      <c r="AC154" s="394">
        <f t="shared" si="222"/>
        <v>0</v>
      </c>
      <c r="AD154" s="396">
        <f t="shared" si="294"/>
        <v>0</v>
      </c>
      <c r="AE154" s="396">
        <f t="shared" si="295"/>
        <v>0</v>
      </c>
      <c r="AF154" s="389">
        <f t="shared" si="296"/>
        <v>0</v>
      </c>
      <c r="AG154" s="367">
        <f t="shared" si="297"/>
        <v>0</v>
      </c>
      <c r="AH154" s="367">
        <f t="shared" si="298"/>
        <v>0</v>
      </c>
      <c r="AI154" s="367">
        <f t="shared" si="299"/>
        <v>141.28</v>
      </c>
      <c r="AJ154" s="367">
        <f t="shared" si="300"/>
        <v>10596000</v>
      </c>
      <c r="AK154" s="372">
        <f t="shared" si="301"/>
        <v>1</v>
      </c>
      <c r="AL154" s="394">
        <f t="shared" si="223"/>
        <v>0</v>
      </c>
      <c r="AM154" s="395">
        <f t="shared" si="224"/>
        <v>0</v>
      </c>
      <c r="AN154" s="395">
        <f t="shared" si="225"/>
        <v>0</v>
      </c>
      <c r="AO154" s="394">
        <f t="shared" si="226"/>
        <v>1</v>
      </c>
      <c r="AP154" s="395">
        <f t="shared" si="227"/>
        <v>141.28</v>
      </c>
      <c r="AQ154" s="395">
        <f t="shared" si="228"/>
        <v>10596000</v>
      </c>
      <c r="AR154" s="394">
        <f t="shared" si="229"/>
        <v>0</v>
      </c>
      <c r="AS154" s="366">
        <f t="shared" si="230"/>
        <v>0</v>
      </c>
      <c r="AT154" s="366">
        <f t="shared" si="231"/>
        <v>0</v>
      </c>
      <c r="AU154" s="394">
        <f t="shared" si="232"/>
        <v>1</v>
      </c>
      <c r="AV154" s="395">
        <f t="shared" si="233"/>
        <v>141.28</v>
      </c>
      <c r="AW154" s="395">
        <f t="shared" si="234"/>
        <v>10596000</v>
      </c>
      <c r="AX154" s="394">
        <f t="shared" si="235"/>
        <v>0</v>
      </c>
      <c r="AY154" s="366">
        <f t="shared" si="236"/>
        <v>0</v>
      </c>
      <c r="AZ154" s="366">
        <f t="shared" si="237"/>
        <v>0</v>
      </c>
      <c r="BA154" s="394">
        <f t="shared" si="238"/>
        <v>0</v>
      </c>
      <c r="BB154" s="366">
        <f t="shared" si="266"/>
        <v>0</v>
      </c>
      <c r="BC154" s="366">
        <f t="shared" si="267"/>
        <v>0</v>
      </c>
      <c r="BD154" s="394">
        <f t="shared" si="239"/>
        <v>1</v>
      </c>
      <c r="BE154" s="366">
        <f t="shared" si="268"/>
        <v>141.28</v>
      </c>
      <c r="BF154" s="366">
        <f t="shared" si="269"/>
        <v>10596000</v>
      </c>
      <c r="BG154" s="394">
        <f t="shared" si="240"/>
        <v>0</v>
      </c>
      <c r="BH154" s="366">
        <f t="shared" si="270"/>
        <v>0</v>
      </c>
      <c r="BI154" s="366">
        <f t="shared" si="271"/>
        <v>0</v>
      </c>
      <c r="BJ154" s="394">
        <f t="shared" si="241"/>
        <v>0</v>
      </c>
      <c r="BK154" s="366">
        <f t="shared" si="272"/>
        <v>0</v>
      </c>
      <c r="BL154" s="366">
        <f t="shared" si="273"/>
        <v>0</v>
      </c>
      <c r="BM154" s="394">
        <f t="shared" si="242"/>
        <v>0</v>
      </c>
      <c r="BN154" s="366">
        <f t="shared" si="274"/>
        <v>0</v>
      </c>
      <c r="BO154" s="366">
        <f t="shared" si="275"/>
        <v>0</v>
      </c>
      <c r="BP154" s="394">
        <f t="shared" si="243"/>
        <v>0</v>
      </c>
      <c r="BQ154" s="366">
        <f t="shared" si="276"/>
        <v>0</v>
      </c>
      <c r="BR154" s="366">
        <f t="shared" si="277"/>
        <v>0</v>
      </c>
      <c r="BS154" s="394">
        <f t="shared" si="244"/>
        <v>0</v>
      </c>
      <c r="BT154" s="366">
        <f t="shared" si="278"/>
        <v>0</v>
      </c>
      <c r="BU154" s="366">
        <f t="shared" si="279"/>
        <v>0</v>
      </c>
      <c r="BV154" s="394">
        <f t="shared" si="245"/>
        <v>0</v>
      </c>
      <c r="BW154" s="366">
        <f t="shared" si="280"/>
        <v>0</v>
      </c>
      <c r="BX154" s="366">
        <f t="shared" si="281"/>
        <v>0</v>
      </c>
      <c r="BY154" s="394">
        <f t="shared" si="246"/>
        <v>0</v>
      </c>
      <c r="BZ154" s="366">
        <f t="shared" si="282"/>
        <v>0</v>
      </c>
      <c r="CA154" s="366">
        <f t="shared" si="283"/>
        <v>0</v>
      </c>
      <c r="CB154" s="394">
        <f t="shared" si="247"/>
        <v>0</v>
      </c>
      <c r="CC154" s="366">
        <f t="shared" si="284"/>
        <v>0</v>
      </c>
      <c r="CD154" s="366">
        <f t="shared" si="285"/>
        <v>0</v>
      </c>
      <c r="CE154" s="394">
        <f t="shared" si="248"/>
        <v>0</v>
      </c>
      <c r="CF154" s="366">
        <f t="shared" si="249"/>
        <v>0</v>
      </c>
      <c r="CG154" s="366">
        <f t="shared" si="250"/>
        <v>0</v>
      </c>
      <c r="CH154" s="394">
        <f t="shared" si="251"/>
        <v>1</v>
      </c>
      <c r="CI154" s="366">
        <f t="shared" si="252"/>
        <v>141.28</v>
      </c>
      <c r="CJ154" s="366">
        <f t="shared" si="253"/>
        <v>10596000</v>
      </c>
      <c r="CK154" s="394">
        <f t="shared" si="254"/>
        <v>0</v>
      </c>
      <c r="CL154" s="366">
        <f t="shared" si="255"/>
        <v>0</v>
      </c>
      <c r="CM154" s="366">
        <f t="shared" si="256"/>
        <v>0</v>
      </c>
      <c r="CN154" s="394">
        <f t="shared" si="257"/>
        <v>0</v>
      </c>
      <c r="CO154" s="366">
        <f t="shared" si="258"/>
        <v>0</v>
      </c>
      <c r="CP154" s="366">
        <f t="shared" si="259"/>
        <v>0</v>
      </c>
      <c r="CQ154" s="394">
        <f t="shared" si="260"/>
        <v>0</v>
      </c>
      <c r="CR154" s="366">
        <f t="shared" si="261"/>
        <v>0</v>
      </c>
      <c r="CS154" s="366">
        <f t="shared" si="262"/>
        <v>0</v>
      </c>
      <c r="CT154" s="394">
        <f t="shared" si="263"/>
        <v>0</v>
      </c>
      <c r="CU154" s="366">
        <f t="shared" si="264"/>
        <v>0</v>
      </c>
      <c r="CV154" s="366">
        <f t="shared" si="265"/>
        <v>0</v>
      </c>
    </row>
    <row r="155" spans="1:100" x14ac:dyDescent="0.3">
      <c r="A155" s="87">
        <v>36</v>
      </c>
      <c r="B155" s="85" t="s">
        <v>23</v>
      </c>
      <c r="C155" s="2" t="s">
        <v>198</v>
      </c>
      <c r="D155" s="2" t="s">
        <v>197</v>
      </c>
      <c r="E155" s="2" t="s">
        <v>101</v>
      </c>
      <c r="F155" s="2" t="s">
        <v>397</v>
      </c>
      <c r="G155" s="92" t="s">
        <v>94</v>
      </c>
      <c r="H155" s="10" t="s">
        <v>348</v>
      </c>
      <c r="I155" s="10">
        <v>2019</v>
      </c>
      <c r="J155" s="102" t="s">
        <v>84</v>
      </c>
      <c r="K155" s="119">
        <v>4</v>
      </c>
      <c r="L155" s="2" t="s">
        <v>375</v>
      </c>
      <c r="M155" s="94" t="s">
        <v>17</v>
      </c>
      <c r="N155" s="93">
        <v>101.22</v>
      </c>
      <c r="O155" s="99">
        <v>75000</v>
      </c>
      <c r="P155" s="363">
        <v>7591500</v>
      </c>
      <c r="Q155" s="394">
        <f t="shared" si="218"/>
        <v>1</v>
      </c>
      <c r="R155" s="395">
        <f t="shared" si="286"/>
        <v>101.22</v>
      </c>
      <c r="S155" s="395">
        <f t="shared" si="287"/>
        <v>7591500</v>
      </c>
      <c r="T155" s="394">
        <f t="shared" si="219"/>
        <v>0</v>
      </c>
      <c r="U155" s="395">
        <f t="shared" si="288"/>
        <v>0</v>
      </c>
      <c r="V155" s="395">
        <f t="shared" si="289"/>
        <v>0</v>
      </c>
      <c r="W155" s="394">
        <f t="shared" si="220"/>
        <v>0</v>
      </c>
      <c r="X155" s="396">
        <f t="shared" si="290"/>
        <v>0</v>
      </c>
      <c r="Y155" s="396">
        <f t="shared" si="291"/>
        <v>0</v>
      </c>
      <c r="Z155" s="394">
        <f t="shared" si="221"/>
        <v>0</v>
      </c>
      <c r="AA155" s="396">
        <f t="shared" si="292"/>
        <v>0</v>
      </c>
      <c r="AB155" s="396">
        <f t="shared" si="293"/>
        <v>0</v>
      </c>
      <c r="AC155" s="394">
        <f t="shared" si="222"/>
        <v>0</v>
      </c>
      <c r="AD155" s="396">
        <f t="shared" si="294"/>
        <v>0</v>
      </c>
      <c r="AE155" s="396">
        <f t="shared" si="295"/>
        <v>0</v>
      </c>
      <c r="AF155" s="389">
        <f t="shared" si="296"/>
        <v>0</v>
      </c>
      <c r="AG155" s="367">
        <f t="shared" si="297"/>
        <v>0</v>
      </c>
      <c r="AH155" s="367">
        <f t="shared" si="298"/>
        <v>0</v>
      </c>
      <c r="AI155" s="367">
        <f t="shared" si="299"/>
        <v>101.22</v>
      </c>
      <c r="AJ155" s="367">
        <f t="shared" si="300"/>
        <v>7591500</v>
      </c>
      <c r="AK155" s="372">
        <f t="shared" si="301"/>
        <v>1</v>
      </c>
      <c r="AL155" s="394">
        <f t="shared" si="223"/>
        <v>0</v>
      </c>
      <c r="AM155" s="395">
        <f t="shared" si="224"/>
        <v>0</v>
      </c>
      <c r="AN155" s="395">
        <f t="shared" si="225"/>
        <v>0</v>
      </c>
      <c r="AO155" s="394">
        <f t="shared" si="226"/>
        <v>1</v>
      </c>
      <c r="AP155" s="395">
        <f t="shared" si="227"/>
        <v>101.22</v>
      </c>
      <c r="AQ155" s="395">
        <f t="shared" si="228"/>
        <v>7591500</v>
      </c>
      <c r="AR155" s="394">
        <f t="shared" si="229"/>
        <v>0</v>
      </c>
      <c r="AS155" s="366">
        <f t="shared" si="230"/>
        <v>0</v>
      </c>
      <c r="AT155" s="366">
        <f t="shared" si="231"/>
        <v>0</v>
      </c>
      <c r="AU155" s="394">
        <f t="shared" si="232"/>
        <v>1</v>
      </c>
      <c r="AV155" s="395">
        <f t="shared" si="233"/>
        <v>101.22</v>
      </c>
      <c r="AW155" s="395">
        <f t="shared" si="234"/>
        <v>7591500</v>
      </c>
      <c r="AX155" s="394">
        <f t="shared" si="235"/>
        <v>0</v>
      </c>
      <c r="AY155" s="366">
        <f t="shared" si="236"/>
        <v>0</v>
      </c>
      <c r="AZ155" s="366">
        <f t="shared" si="237"/>
        <v>0</v>
      </c>
      <c r="BA155" s="394">
        <f t="shared" si="238"/>
        <v>0</v>
      </c>
      <c r="BB155" s="366">
        <f t="shared" si="266"/>
        <v>0</v>
      </c>
      <c r="BC155" s="366">
        <f t="shared" si="267"/>
        <v>0</v>
      </c>
      <c r="BD155" s="394">
        <f t="shared" si="239"/>
        <v>1</v>
      </c>
      <c r="BE155" s="366">
        <f t="shared" si="268"/>
        <v>101.22</v>
      </c>
      <c r="BF155" s="366">
        <f t="shared" si="269"/>
        <v>7591500</v>
      </c>
      <c r="BG155" s="394">
        <f t="shared" si="240"/>
        <v>0</v>
      </c>
      <c r="BH155" s="366">
        <f t="shared" si="270"/>
        <v>0</v>
      </c>
      <c r="BI155" s="366">
        <f t="shared" si="271"/>
        <v>0</v>
      </c>
      <c r="BJ155" s="394">
        <f t="shared" si="241"/>
        <v>0</v>
      </c>
      <c r="BK155" s="366">
        <f t="shared" si="272"/>
        <v>0</v>
      </c>
      <c r="BL155" s="366">
        <f t="shared" si="273"/>
        <v>0</v>
      </c>
      <c r="BM155" s="394">
        <f t="shared" si="242"/>
        <v>0</v>
      </c>
      <c r="BN155" s="366">
        <f t="shared" si="274"/>
        <v>0</v>
      </c>
      <c r="BO155" s="366">
        <f t="shared" si="275"/>
        <v>0</v>
      </c>
      <c r="BP155" s="394">
        <f t="shared" si="243"/>
        <v>0</v>
      </c>
      <c r="BQ155" s="366">
        <f t="shared" si="276"/>
        <v>0</v>
      </c>
      <c r="BR155" s="366">
        <f t="shared" si="277"/>
        <v>0</v>
      </c>
      <c r="BS155" s="394">
        <f t="shared" si="244"/>
        <v>0</v>
      </c>
      <c r="BT155" s="366">
        <f t="shared" si="278"/>
        <v>0</v>
      </c>
      <c r="BU155" s="366">
        <f t="shared" si="279"/>
        <v>0</v>
      </c>
      <c r="BV155" s="394">
        <f t="shared" si="245"/>
        <v>0</v>
      </c>
      <c r="BW155" s="366">
        <f t="shared" si="280"/>
        <v>0</v>
      </c>
      <c r="BX155" s="366">
        <f t="shared" si="281"/>
        <v>0</v>
      </c>
      <c r="BY155" s="394">
        <f t="shared" si="246"/>
        <v>0</v>
      </c>
      <c r="BZ155" s="366">
        <f t="shared" si="282"/>
        <v>0</v>
      </c>
      <c r="CA155" s="366">
        <f t="shared" si="283"/>
        <v>0</v>
      </c>
      <c r="CB155" s="394">
        <f t="shared" si="247"/>
        <v>0</v>
      </c>
      <c r="CC155" s="366">
        <f t="shared" si="284"/>
        <v>0</v>
      </c>
      <c r="CD155" s="366">
        <f t="shared" si="285"/>
        <v>0</v>
      </c>
      <c r="CE155" s="394">
        <f t="shared" si="248"/>
        <v>0</v>
      </c>
      <c r="CF155" s="366">
        <f t="shared" si="249"/>
        <v>0</v>
      </c>
      <c r="CG155" s="366">
        <f t="shared" si="250"/>
        <v>0</v>
      </c>
      <c r="CH155" s="394">
        <f t="shared" si="251"/>
        <v>1</v>
      </c>
      <c r="CI155" s="366">
        <f t="shared" si="252"/>
        <v>101.22</v>
      </c>
      <c r="CJ155" s="366">
        <f t="shared" si="253"/>
        <v>7591500</v>
      </c>
      <c r="CK155" s="394">
        <f t="shared" si="254"/>
        <v>0</v>
      </c>
      <c r="CL155" s="366">
        <f t="shared" si="255"/>
        <v>0</v>
      </c>
      <c r="CM155" s="366">
        <f t="shared" si="256"/>
        <v>0</v>
      </c>
      <c r="CN155" s="394">
        <f t="shared" si="257"/>
        <v>0</v>
      </c>
      <c r="CO155" s="366">
        <f t="shared" si="258"/>
        <v>0</v>
      </c>
      <c r="CP155" s="366">
        <f t="shared" si="259"/>
        <v>0</v>
      </c>
      <c r="CQ155" s="394">
        <f t="shared" si="260"/>
        <v>0</v>
      </c>
      <c r="CR155" s="366">
        <f t="shared" si="261"/>
        <v>0</v>
      </c>
      <c r="CS155" s="366">
        <f t="shared" si="262"/>
        <v>0</v>
      </c>
      <c r="CT155" s="394">
        <f t="shared" si="263"/>
        <v>0</v>
      </c>
      <c r="CU155" s="366">
        <f t="shared" si="264"/>
        <v>0</v>
      </c>
      <c r="CV155" s="366">
        <f t="shared" si="265"/>
        <v>0</v>
      </c>
    </row>
    <row r="156" spans="1:100" x14ac:dyDescent="0.3">
      <c r="A156" s="87">
        <v>37</v>
      </c>
      <c r="B156" s="85" t="s">
        <v>23</v>
      </c>
      <c r="C156" s="2" t="s">
        <v>198</v>
      </c>
      <c r="D156" s="2" t="s">
        <v>197</v>
      </c>
      <c r="E156" s="2" t="s">
        <v>101</v>
      </c>
      <c r="F156" s="2" t="s">
        <v>397</v>
      </c>
      <c r="G156" s="92" t="s">
        <v>94</v>
      </c>
      <c r="H156" s="10" t="s">
        <v>348</v>
      </c>
      <c r="I156" s="10">
        <v>2019</v>
      </c>
      <c r="J156" s="121" t="s">
        <v>83</v>
      </c>
      <c r="K156" s="119">
        <v>5</v>
      </c>
      <c r="L156" s="2" t="s">
        <v>375</v>
      </c>
      <c r="M156" s="98" t="s">
        <v>17</v>
      </c>
      <c r="N156" s="93">
        <v>152.9</v>
      </c>
      <c r="O156" s="99">
        <v>75000</v>
      </c>
      <c r="P156" s="363">
        <v>11467500</v>
      </c>
      <c r="Q156" s="394">
        <f t="shared" si="218"/>
        <v>1</v>
      </c>
      <c r="R156" s="395">
        <f t="shared" si="286"/>
        <v>152.9</v>
      </c>
      <c r="S156" s="395">
        <f t="shared" si="287"/>
        <v>11467500</v>
      </c>
      <c r="T156" s="394">
        <f t="shared" si="219"/>
        <v>0</v>
      </c>
      <c r="U156" s="395">
        <f t="shared" si="288"/>
        <v>0</v>
      </c>
      <c r="V156" s="395">
        <f t="shared" si="289"/>
        <v>0</v>
      </c>
      <c r="W156" s="394">
        <f t="shared" si="220"/>
        <v>0</v>
      </c>
      <c r="X156" s="396">
        <f t="shared" si="290"/>
        <v>0</v>
      </c>
      <c r="Y156" s="396">
        <f t="shared" si="291"/>
        <v>0</v>
      </c>
      <c r="Z156" s="394">
        <f t="shared" si="221"/>
        <v>0</v>
      </c>
      <c r="AA156" s="396">
        <f t="shared" si="292"/>
        <v>0</v>
      </c>
      <c r="AB156" s="396">
        <f t="shared" si="293"/>
        <v>0</v>
      </c>
      <c r="AC156" s="394">
        <f t="shared" si="222"/>
        <v>0</v>
      </c>
      <c r="AD156" s="396">
        <f t="shared" si="294"/>
        <v>0</v>
      </c>
      <c r="AE156" s="396">
        <f t="shared" si="295"/>
        <v>0</v>
      </c>
      <c r="AF156" s="389">
        <f t="shared" si="296"/>
        <v>0</v>
      </c>
      <c r="AG156" s="367">
        <f t="shared" si="297"/>
        <v>0</v>
      </c>
      <c r="AH156" s="367">
        <f t="shared" si="298"/>
        <v>0</v>
      </c>
      <c r="AI156" s="367">
        <f t="shared" si="299"/>
        <v>152.9</v>
      </c>
      <c r="AJ156" s="367">
        <f t="shared" si="300"/>
        <v>11467500</v>
      </c>
      <c r="AK156" s="372">
        <f t="shared" si="301"/>
        <v>1</v>
      </c>
      <c r="AL156" s="394">
        <f t="shared" si="223"/>
        <v>0</v>
      </c>
      <c r="AM156" s="395">
        <f t="shared" si="224"/>
        <v>0</v>
      </c>
      <c r="AN156" s="395">
        <f t="shared" si="225"/>
        <v>0</v>
      </c>
      <c r="AO156" s="394">
        <f t="shared" si="226"/>
        <v>1</v>
      </c>
      <c r="AP156" s="395">
        <f t="shared" si="227"/>
        <v>152.9</v>
      </c>
      <c r="AQ156" s="395">
        <f t="shared" si="228"/>
        <v>11467500</v>
      </c>
      <c r="AR156" s="394">
        <f t="shared" si="229"/>
        <v>0</v>
      </c>
      <c r="AS156" s="366">
        <f t="shared" si="230"/>
        <v>0</v>
      </c>
      <c r="AT156" s="366">
        <f t="shared" si="231"/>
        <v>0</v>
      </c>
      <c r="AU156" s="394">
        <f t="shared" si="232"/>
        <v>1</v>
      </c>
      <c r="AV156" s="395">
        <f t="shared" si="233"/>
        <v>152.9</v>
      </c>
      <c r="AW156" s="395">
        <f t="shared" si="234"/>
        <v>11467500</v>
      </c>
      <c r="AX156" s="394">
        <f t="shared" si="235"/>
        <v>0</v>
      </c>
      <c r="AY156" s="366">
        <f t="shared" si="236"/>
        <v>0</v>
      </c>
      <c r="AZ156" s="366">
        <f t="shared" si="237"/>
        <v>0</v>
      </c>
      <c r="BA156" s="394">
        <f t="shared" si="238"/>
        <v>0</v>
      </c>
      <c r="BB156" s="366">
        <f t="shared" si="266"/>
        <v>0</v>
      </c>
      <c r="BC156" s="366">
        <f t="shared" si="267"/>
        <v>0</v>
      </c>
      <c r="BD156" s="394">
        <f t="shared" si="239"/>
        <v>1</v>
      </c>
      <c r="BE156" s="366">
        <f t="shared" si="268"/>
        <v>152.9</v>
      </c>
      <c r="BF156" s="366">
        <f t="shared" si="269"/>
        <v>11467500</v>
      </c>
      <c r="BG156" s="394">
        <f t="shared" si="240"/>
        <v>0</v>
      </c>
      <c r="BH156" s="366">
        <f t="shared" si="270"/>
        <v>0</v>
      </c>
      <c r="BI156" s="366">
        <f t="shared" si="271"/>
        <v>0</v>
      </c>
      <c r="BJ156" s="394">
        <f t="shared" si="241"/>
        <v>0</v>
      </c>
      <c r="BK156" s="366">
        <f t="shared" si="272"/>
        <v>0</v>
      </c>
      <c r="BL156" s="366">
        <f t="shared" si="273"/>
        <v>0</v>
      </c>
      <c r="BM156" s="394">
        <f t="shared" si="242"/>
        <v>0</v>
      </c>
      <c r="BN156" s="366">
        <f t="shared" si="274"/>
        <v>0</v>
      </c>
      <c r="BO156" s="366">
        <f t="shared" si="275"/>
        <v>0</v>
      </c>
      <c r="BP156" s="394">
        <f t="shared" si="243"/>
        <v>0</v>
      </c>
      <c r="BQ156" s="366">
        <f t="shared" si="276"/>
        <v>0</v>
      </c>
      <c r="BR156" s="366">
        <f t="shared" si="277"/>
        <v>0</v>
      </c>
      <c r="BS156" s="394">
        <f t="shared" si="244"/>
        <v>0</v>
      </c>
      <c r="BT156" s="366">
        <f t="shared" si="278"/>
        <v>0</v>
      </c>
      <c r="BU156" s="366">
        <f t="shared" si="279"/>
        <v>0</v>
      </c>
      <c r="BV156" s="394">
        <f t="shared" si="245"/>
        <v>0</v>
      </c>
      <c r="BW156" s="366">
        <f t="shared" si="280"/>
        <v>0</v>
      </c>
      <c r="BX156" s="366">
        <f t="shared" si="281"/>
        <v>0</v>
      </c>
      <c r="BY156" s="394">
        <f t="shared" si="246"/>
        <v>0</v>
      </c>
      <c r="BZ156" s="366">
        <f t="shared" si="282"/>
        <v>0</v>
      </c>
      <c r="CA156" s="366">
        <f t="shared" si="283"/>
        <v>0</v>
      </c>
      <c r="CB156" s="394">
        <f t="shared" si="247"/>
        <v>0</v>
      </c>
      <c r="CC156" s="366">
        <f t="shared" si="284"/>
        <v>0</v>
      </c>
      <c r="CD156" s="366">
        <f t="shared" si="285"/>
        <v>0</v>
      </c>
      <c r="CE156" s="394">
        <f t="shared" si="248"/>
        <v>0</v>
      </c>
      <c r="CF156" s="366">
        <f t="shared" si="249"/>
        <v>0</v>
      </c>
      <c r="CG156" s="366">
        <f t="shared" si="250"/>
        <v>0</v>
      </c>
      <c r="CH156" s="394">
        <f t="shared" si="251"/>
        <v>1</v>
      </c>
      <c r="CI156" s="366">
        <f t="shared" si="252"/>
        <v>152.9</v>
      </c>
      <c r="CJ156" s="366">
        <f t="shared" si="253"/>
        <v>11467500</v>
      </c>
      <c r="CK156" s="394">
        <f t="shared" si="254"/>
        <v>0</v>
      </c>
      <c r="CL156" s="366">
        <f t="shared" si="255"/>
        <v>0</v>
      </c>
      <c r="CM156" s="366">
        <f t="shared" si="256"/>
        <v>0</v>
      </c>
      <c r="CN156" s="394">
        <f t="shared" si="257"/>
        <v>0</v>
      </c>
      <c r="CO156" s="366">
        <f t="shared" si="258"/>
        <v>0</v>
      </c>
      <c r="CP156" s="366">
        <f t="shared" si="259"/>
        <v>0</v>
      </c>
      <c r="CQ156" s="394">
        <f t="shared" si="260"/>
        <v>0</v>
      </c>
      <c r="CR156" s="366">
        <f t="shared" si="261"/>
        <v>0</v>
      </c>
      <c r="CS156" s="366">
        <f t="shared" si="262"/>
        <v>0</v>
      </c>
      <c r="CT156" s="394">
        <f t="shared" si="263"/>
        <v>0</v>
      </c>
      <c r="CU156" s="366">
        <f t="shared" si="264"/>
        <v>0</v>
      </c>
      <c r="CV156" s="366">
        <f t="shared" si="265"/>
        <v>0</v>
      </c>
    </row>
    <row r="157" spans="1:100" x14ac:dyDescent="0.3">
      <c r="A157" s="87">
        <v>38</v>
      </c>
      <c r="B157" s="85" t="s">
        <v>23</v>
      </c>
      <c r="C157" s="2" t="s">
        <v>198</v>
      </c>
      <c r="D157" s="2" t="s">
        <v>197</v>
      </c>
      <c r="E157" s="2" t="s">
        <v>101</v>
      </c>
      <c r="F157" s="2" t="s">
        <v>397</v>
      </c>
      <c r="G157" s="92" t="s">
        <v>94</v>
      </c>
      <c r="H157" s="10" t="s">
        <v>348</v>
      </c>
      <c r="I157" s="10">
        <v>2019</v>
      </c>
      <c r="J157" s="121" t="s">
        <v>83</v>
      </c>
      <c r="K157" s="119">
        <v>6</v>
      </c>
      <c r="L157" s="2" t="s">
        <v>375</v>
      </c>
      <c r="M157" s="98" t="s">
        <v>17</v>
      </c>
      <c r="N157" s="93">
        <v>200.68</v>
      </c>
      <c r="O157" s="99">
        <v>75000</v>
      </c>
      <c r="P157" s="363">
        <v>15051000</v>
      </c>
      <c r="Q157" s="394">
        <f t="shared" si="218"/>
        <v>1</v>
      </c>
      <c r="R157" s="395">
        <f t="shared" si="286"/>
        <v>200.68</v>
      </c>
      <c r="S157" s="395">
        <f t="shared" si="287"/>
        <v>15051000</v>
      </c>
      <c r="T157" s="394">
        <f t="shared" si="219"/>
        <v>0</v>
      </c>
      <c r="U157" s="395">
        <f t="shared" si="288"/>
        <v>0</v>
      </c>
      <c r="V157" s="395">
        <f t="shared" si="289"/>
        <v>0</v>
      </c>
      <c r="W157" s="394">
        <f t="shared" si="220"/>
        <v>0</v>
      </c>
      <c r="X157" s="396">
        <f t="shared" si="290"/>
        <v>0</v>
      </c>
      <c r="Y157" s="396">
        <f t="shared" si="291"/>
        <v>0</v>
      </c>
      <c r="Z157" s="394">
        <f t="shared" si="221"/>
        <v>0</v>
      </c>
      <c r="AA157" s="396">
        <f t="shared" si="292"/>
        <v>0</v>
      </c>
      <c r="AB157" s="396">
        <f t="shared" si="293"/>
        <v>0</v>
      </c>
      <c r="AC157" s="394">
        <f t="shared" si="222"/>
        <v>0</v>
      </c>
      <c r="AD157" s="396">
        <f t="shared" si="294"/>
        <v>0</v>
      </c>
      <c r="AE157" s="396">
        <f t="shared" si="295"/>
        <v>0</v>
      </c>
      <c r="AF157" s="389">
        <f t="shared" si="296"/>
        <v>0</v>
      </c>
      <c r="AG157" s="367">
        <f t="shared" si="297"/>
        <v>0</v>
      </c>
      <c r="AH157" s="367">
        <f t="shared" si="298"/>
        <v>0</v>
      </c>
      <c r="AI157" s="367">
        <f t="shared" si="299"/>
        <v>200.68</v>
      </c>
      <c r="AJ157" s="367">
        <f t="shared" si="300"/>
        <v>15051000</v>
      </c>
      <c r="AK157" s="372">
        <f t="shared" si="301"/>
        <v>1</v>
      </c>
      <c r="AL157" s="394">
        <f t="shared" si="223"/>
        <v>0</v>
      </c>
      <c r="AM157" s="395">
        <f t="shared" si="224"/>
        <v>0</v>
      </c>
      <c r="AN157" s="395">
        <f t="shared" si="225"/>
        <v>0</v>
      </c>
      <c r="AO157" s="394">
        <f t="shared" si="226"/>
        <v>1</v>
      </c>
      <c r="AP157" s="395">
        <f t="shared" si="227"/>
        <v>200.68</v>
      </c>
      <c r="AQ157" s="395">
        <f t="shared" si="228"/>
        <v>15051000</v>
      </c>
      <c r="AR157" s="394">
        <f t="shared" si="229"/>
        <v>0</v>
      </c>
      <c r="AS157" s="366">
        <f t="shared" si="230"/>
        <v>0</v>
      </c>
      <c r="AT157" s="366">
        <f t="shared" si="231"/>
        <v>0</v>
      </c>
      <c r="AU157" s="394">
        <f t="shared" si="232"/>
        <v>1</v>
      </c>
      <c r="AV157" s="395">
        <f t="shared" si="233"/>
        <v>200.68</v>
      </c>
      <c r="AW157" s="395">
        <f t="shared" si="234"/>
        <v>15051000</v>
      </c>
      <c r="AX157" s="394">
        <f t="shared" si="235"/>
        <v>0</v>
      </c>
      <c r="AY157" s="366">
        <f t="shared" si="236"/>
        <v>0</v>
      </c>
      <c r="AZ157" s="366">
        <f t="shared" si="237"/>
        <v>0</v>
      </c>
      <c r="BA157" s="394">
        <f t="shared" si="238"/>
        <v>0</v>
      </c>
      <c r="BB157" s="366">
        <f t="shared" si="266"/>
        <v>0</v>
      </c>
      <c r="BC157" s="366">
        <f t="shared" si="267"/>
        <v>0</v>
      </c>
      <c r="BD157" s="394">
        <f t="shared" si="239"/>
        <v>1</v>
      </c>
      <c r="BE157" s="366">
        <f t="shared" si="268"/>
        <v>200.68</v>
      </c>
      <c r="BF157" s="366">
        <f t="shared" si="269"/>
        <v>15051000</v>
      </c>
      <c r="BG157" s="394">
        <f t="shared" si="240"/>
        <v>0</v>
      </c>
      <c r="BH157" s="366">
        <f t="shared" si="270"/>
        <v>0</v>
      </c>
      <c r="BI157" s="366">
        <f t="shared" si="271"/>
        <v>0</v>
      </c>
      <c r="BJ157" s="394">
        <f t="shared" si="241"/>
        <v>0</v>
      </c>
      <c r="BK157" s="366">
        <f t="shared" si="272"/>
        <v>0</v>
      </c>
      <c r="BL157" s="366">
        <f t="shared" si="273"/>
        <v>0</v>
      </c>
      <c r="BM157" s="394">
        <f t="shared" si="242"/>
        <v>0</v>
      </c>
      <c r="BN157" s="366">
        <f t="shared" si="274"/>
        <v>0</v>
      </c>
      <c r="BO157" s="366">
        <f t="shared" si="275"/>
        <v>0</v>
      </c>
      <c r="BP157" s="394">
        <f t="shared" si="243"/>
        <v>0</v>
      </c>
      <c r="BQ157" s="366">
        <f t="shared" si="276"/>
        <v>0</v>
      </c>
      <c r="BR157" s="366">
        <f t="shared" si="277"/>
        <v>0</v>
      </c>
      <c r="BS157" s="394">
        <f t="shared" si="244"/>
        <v>0</v>
      </c>
      <c r="BT157" s="366">
        <f t="shared" si="278"/>
        <v>0</v>
      </c>
      <c r="BU157" s="366">
        <f t="shared" si="279"/>
        <v>0</v>
      </c>
      <c r="BV157" s="394">
        <f t="shared" si="245"/>
        <v>0</v>
      </c>
      <c r="BW157" s="366">
        <f t="shared" si="280"/>
        <v>0</v>
      </c>
      <c r="BX157" s="366">
        <f t="shared" si="281"/>
        <v>0</v>
      </c>
      <c r="BY157" s="394">
        <f t="shared" si="246"/>
        <v>0</v>
      </c>
      <c r="BZ157" s="366">
        <f t="shared" si="282"/>
        <v>0</v>
      </c>
      <c r="CA157" s="366">
        <f t="shared" si="283"/>
        <v>0</v>
      </c>
      <c r="CB157" s="394">
        <f t="shared" si="247"/>
        <v>0</v>
      </c>
      <c r="CC157" s="366">
        <f t="shared" si="284"/>
        <v>0</v>
      </c>
      <c r="CD157" s="366">
        <f t="shared" si="285"/>
        <v>0</v>
      </c>
      <c r="CE157" s="394">
        <f t="shared" si="248"/>
        <v>0</v>
      </c>
      <c r="CF157" s="366">
        <f t="shared" si="249"/>
        <v>0</v>
      </c>
      <c r="CG157" s="366">
        <f t="shared" si="250"/>
        <v>0</v>
      </c>
      <c r="CH157" s="394">
        <f t="shared" si="251"/>
        <v>1</v>
      </c>
      <c r="CI157" s="366">
        <f t="shared" si="252"/>
        <v>200.68</v>
      </c>
      <c r="CJ157" s="366">
        <f t="shared" si="253"/>
        <v>15051000</v>
      </c>
      <c r="CK157" s="394">
        <f t="shared" si="254"/>
        <v>0</v>
      </c>
      <c r="CL157" s="366">
        <f t="shared" si="255"/>
        <v>0</v>
      </c>
      <c r="CM157" s="366">
        <f t="shared" si="256"/>
        <v>0</v>
      </c>
      <c r="CN157" s="394">
        <f t="shared" si="257"/>
        <v>0</v>
      </c>
      <c r="CO157" s="366">
        <f t="shared" si="258"/>
        <v>0</v>
      </c>
      <c r="CP157" s="366">
        <f t="shared" si="259"/>
        <v>0</v>
      </c>
      <c r="CQ157" s="394">
        <f t="shared" si="260"/>
        <v>0</v>
      </c>
      <c r="CR157" s="366">
        <f t="shared" si="261"/>
        <v>0</v>
      </c>
      <c r="CS157" s="366">
        <f t="shared" si="262"/>
        <v>0</v>
      </c>
      <c r="CT157" s="394">
        <f t="shared" si="263"/>
        <v>0</v>
      </c>
      <c r="CU157" s="366">
        <f t="shared" si="264"/>
        <v>0</v>
      </c>
      <c r="CV157" s="366">
        <f t="shared" si="265"/>
        <v>0</v>
      </c>
    </row>
    <row r="158" spans="1:100" x14ac:dyDescent="0.3">
      <c r="A158" s="87">
        <v>39</v>
      </c>
      <c r="B158" s="85" t="s">
        <v>23</v>
      </c>
      <c r="C158" s="2" t="s">
        <v>198</v>
      </c>
      <c r="D158" s="2" t="s">
        <v>197</v>
      </c>
      <c r="E158" s="2" t="s">
        <v>101</v>
      </c>
      <c r="F158" s="2" t="s">
        <v>397</v>
      </c>
      <c r="G158" s="92" t="s">
        <v>94</v>
      </c>
      <c r="H158" s="10" t="s">
        <v>348</v>
      </c>
      <c r="I158" s="10">
        <v>2019</v>
      </c>
      <c r="J158" s="121" t="s">
        <v>83</v>
      </c>
      <c r="K158" s="119" t="s">
        <v>40</v>
      </c>
      <c r="L158" s="416" t="s">
        <v>376</v>
      </c>
      <c r="M158" s="2" t="s">
        <v>392</v>
      </c>
      <c r="N158" s="93">
        <v>102.93</v>
      </c>
      <c r="O158" s="99">
        <v>62000</v>
      </c>
      <c r="P158" s="363">
        <v>6381660</v>
      </c>
      <c r="Q158" s="394">
        <f t="shared" si="218"/>
        <v>1</v>
      </c>
      <c r="R158" s="395">
        <f t="shared" si="286"/>
        <v>102.93</v>
      </c>
      <c r="S158" s="395">
        <f t="shared" si="287"/>
        <v>6381660</v>
      </c>
      <c r="T158" s="394">
        <f t="shared" si="219"/>
        <v>0</v>
      </c>
      <c r="U158" s="395">
        <f t="shared" si="288"/>
        <v>0</v>
      </c>
      <c r="V158" s="395">
        <f t="shared" si="289"/>
        <v>0</v>
      </c>
      <c r="W158" s="394">
        <f t="shared" si="220"/>
        <v>0</v>
      </c>
      <c r="X158" s="396">
        <f t="shared" si="290"/>
        <v>0</v>
      </c>
      <c r="Y158" s="396">
        <f t="shared" si="291"/>
        <v>0</v>
      </c>
      <c r="Z158" s="394">
        <f t="shared" si="221"/>
        <v>0</v>
      </c>
      <c r="AA158" s="396">
        <f t="shared" si="292"/>
        <v>0</v>
      </c>
      <c r="AB158" s="396">
        <f t="shared" si="293"/>
        <v>0</v>
      </c>
      <c r="AC158" s="394">
        <f t="shared" si="222"/>
        <v>0</v>
      </c>
      <c r="AD158" s="396">
        <f t="shared" si="294"/>
        <v>0</v>
      </c>
      <c r="AE158" s="396">
        <f t="shared" si="295"/>
        <v>0</v>
      </c>
      <c r="AF158" s="389">
        <f t="shared" si="296"/>
        <v>0</v>
      </c>
      <c r="AG158" s="367">
        <f t="shared" si="297"/>
        <v>0</v>
      </c>
      <c r="AH158" s="367">
        <f t="shared" si="298"/>
        <v>0</v>
      </c>
      <c r="AI158" s="367">
        <f t="shared" si="299"/>
        <v>102.93</v>
      </c>
      <c r="AJ158" s="367">
        <f t="shared" si="300"/>
        <v>6381660</v>
      </c>
      <c r="AK158" s="372">
        <f t="shared" si="301"/>
        <v>1</v>
      </c>
      <c r="AL158" s="394">
        <f t="shared" si="223"/>
        <v>0</v>
      </c>
      <c r="AM158" s="395">
        <f t="shared" si="224"/>
        <v>0</v>
      </c>
      <c r="AN158" s="395">
        <f t="shared" si="225"/>
        <v>0</v>
      </c>
      <c r="AO158" s="394">
        <f t="shared" si="226"/>
        <v>0</v>
      </c>
      <c r="AP158" s="395">
        <f t="shared" si="227"/>
        <v>0</v>
      </c>
      <c r="AQ158" s="395">
        <f t="shared" si="228"/>
        <v>0</v>
      </c>
      <c r="AR158" s="394">
        <f t="shared" si="229"/>
        <v>1</v>
      </c>
      <c r="AS158" s="366">
        <f t="shared" si="230"/>
        <v>102.93</v>
      </c>
      <c r="AT158" s="366">
        <f t="shared" si="231"/>
        <v>6381660</v>
      </c>
      <c r="AU158" s="394">
        <f t="shared" si="232"/>
        <v>0</v>
      </c>
      <c r="AV158" s="395">
        <f t="shared" si="233"/>
        <v>0</v>
      </c>
      <c r="AW158" s="395">
        <f t="shared" si="234"/>
        <v>0</v>
      </c>
      <c r="AX158" s="394">
        <f t="shared" si="235"/>
        <v>1</v>
      </c>
      <c r="AY158" s="366">
        <f t="shared" si="236"/>
        <v>102.93</v>
      </c>
      <c r="AZ158" s="366">
        <f t="shared" si="237"/>
        <v>6381660</v>
      </c>
      <c r="BA158" s="394">
        <f t="shared" si="238"/>
        <v>0</v>
      </c>
      <c r="BB158" s="366">
        <f t="shared" si="266"/>
        <v>0</v>
      </c>
      <c r="BC158" s="366">
        <f t="shared" si="267"/>
        <v>0</v>
      </c>
      <c r="BD158" s="394">
        <f t="shared" si="239"/>
        <v>1</v>
      </c>
      <c r="BE158" s="366">
        <f t="shared" si="268"/>
        <v>102.93</v>
      </c>
      <c r="BF158" s="366">
        <f t="shared" si="269"/>
        <v>6381660</v>
      </c>
      <c r="BG158" s="394">
        <f t="shared" si="240"/>
        <v>0</v>
      </c>
      <c r="BH158" s="366">
        <f t="shared" si="270"/>
        <v>0</v>
      </c>
      <c r="BI158" s="366">
        <f t="shared" si="271"/>
        <v>0</v>
      </c>
      <c r="BJ158" s="394">
        <f t="shared" si="241"/>
        <v>0</v>
      </c>
      <c r="BK158" s="366">
        <f t="shared" si="272"/>
        <v>0</v>
      </c>
      <c r="BL158" s="366">
        <f t="shared" si="273"/>
        <v>0</v>
      </c>
      <c r="BM158" s="394">
        <f t="shared" si="242"/>
        <v>0</v>
      </c>
      <c r="BN158" s="366">
        <f t="shared" si="274"/>
        <v>0</v>
      </c>
      <c r="BO158" s="366">
        <f t="shared" si="275"/>
        <v>0</v>
      </c>
      <c r="BP158" s="394">
        <f t="shared" si="243"/>
        <v>0</v>
      </c>
      <c r="BQ158" s="366">
        <f t="shared" si="276"/>
        <v>0</v>
      </c>
      <c r="BR158" s="366">
        <f t="shared" si="277"/>
        <v>0</v>
      </c>
      <c r="BS158" s="394">
        <f t="shared" si="244"/>
        <v>0</v>
      </c>
      <c r="BT158" s="366">
        <f t="shared" si="278"/>
        <v>0</v>
      </c>
      <c r="BU158" s="366">
        <f t="shared" si="279"/>
        <v>0</v>
      </c>
      <c r="BV158" s="394">
        <f t="shared" si="245"/>
        <v>0</v>
      </c>
      <c r="BW158" s="366">
        <f t="shared" si="280"/>
        <v>0</v>
      </c>
      <c r="BX158" s="366">
        <f t="shared" si="281"/>
        <v>0</v>
      </c>
      <c r="BY158" s="394">
        <f t="shared" si="246"/>
        <v>0</v>
      </c>
      <c r="BZ158" s="366">
        <f t="shared" si="282"/>
        <v>0</v>
      </c>
      <c r="CA158" s="366">
        <f t="shared" si="283"/>
        <v>0</v>
      </c>
      <c r="CB158" s="394">
        <f t="shared" si="247"/>
        <v>0</v>
      </c>
      <c r="CC158" s="366">
        <f t="shared" si="284"/>
        <v>0</v>
      </c>
      <c r="CD158" s="366">
        <f t="shared" si="285"/>
        <v>0</v>
      </c>
      <c r="CE158" s="394">
        <f t="shared" si="248"/>
        <v>0</v>
      </c>
      <c r="CF158" s="366">
        <f t="shared" si="249"/>
        <v>0</v>
      </c>
      <c r="CG158" s="366">
        <f t="shared" si="250"/>
        <v>0</v>
      </c>
      <c r="CH158" s="394">
        <f t="shared" si="251"/>
        <v>1</v>
      </c>
      <c r="CI158" s="366">
        <f t="shared" si="252"/>
        <v>102.93</v>
      </c>
      <c r="CJ158" s="366">
        <f t="shared" si="253"/>
        <v>6381660</v>
      </c>
      <c r="CK158" s="394">
        <f t="shared" si="254"/>
        <v>0</v>
      </c>
      <c r="CL158" s="366">
        <f t="shared" si="255"/>
        <v>0</v>
      </c>
      <c r="CM158" s="366">
        <f t="shared" si="256"/>
        <v>0</v>
      </c>
      <c r="CN158" s="394">
        <f t="shared" si="257"/>
        <v>0</v>
      </c>
      <c r="CO158" s="366">
        <f t="shared" si="258"/>
        <v>0</v>
      </c>
      <c r="CP158" s="366">
        <f t="shared" si="259"/>
        <v>0</v>
      </c>
      <c r="CQ158" s="394">
        <f t="shared" si="260"/>
        <v>0</v>
      </c>
      <c r="CR158" s="366">
        <f t="shared" si="261"/>
        <v>0</v>
      </c>
      <c r="CS158" s="366">
        <f t="shared" si="262"/>
        <v>0</v>
      </c>
      <c r="CT158" s="394">
        <f t="shared" si="263"/>
        <v>0</v>
      </c>
      <c r="CU158" s="366">
        <f t="shared" si="264"/>
        <v>0</v>
      </c>
      <c r="CV158" s="366">
        <f t="shared" si="265"/>
        <v>0</v>
      </c>
    </row>
    <row r="159" spans="1:100" x14ac:dyDescent="0.3">
      <c r="A159" s="87">
        <v>40</v>
      </c>
      <c r="B159" s="85" t="s">
        <v>23</v>
      </c>
      <c r="C159" s="2" t="s">
        <v>198</v>
      </c>
      <c r="D159" s="2" t="s">
        <v>197</v>
      </c>
      <c r="E159" s="2" t="s">
        <v>101</v>
      </c>
      <c r="F159" s="2" t="s">
        <v>397</v>
      </c>
      <c r="G159" s="92" t="s">
        <v>94</v>
      </c>
      <c r="H159" s="10" t="s">
        <v>348</v>
      </c>
      <c r="I159" s="10">
        <v>2019</v>
      </c>
      <c r="J159" s="121" t="s">
        <v>83</v>
      </c>
      <c r="K159" s="119" t="s">
        <v>28</v>
      </c>
      <c r="L159" s="416" t="s">
        <v>376</v>
      </c>
      <c r="M159" s="2" t="s">
        <v>392</v>
      </c>
      <c r="N159" s="93">
        <v>101.69</v>
      </c>
      <c r="O159" s="99">
        <v>62000</v>
      </c>
      <c r="P159" s="363">
        <v>6304780</v>
      </c>
      <c r="Q159" s="394">
        <f t="shared" si="218"/>
        <v>1</v>
      </c>
      <c r="R159" s="395">
        <f t="shared" si="286"/>
        <v>101.69</v>
      </c>
      <c r="S159" s="395">
        <f t="shared" si="287"/>
        <v>6304780</v>
      </c>
      <c r="T159" s="394">
        <f t="shared" si="219"/>
        <v>0</v>
      </c>
      <c r="U159" s="395">
        <f t="shared" si="288"/>
        <v>0</v>
      </c>
      <c r="V159" s="395">
        <f t="shared" si="289"/>
        <v>0</v>
      </c>
      <c r="W159" s="394">
        <f t="shared" si="220"/>
        <v>0</v>
      </c>
      <c r="X159" s="396">
        <f t="shared" si="290"/>
        <v>0</v>
      </c>
      <c r="Y159" s="396">
        <f t="shared" si="291"/>
        <v>0</v>
      </c>
      <c r="Z159" s="394">
        <f t="shared" si="221"/>
        <v>0</v>
      </c>
      <c r="AA159" s="396">
        <f t="shared" si="292"/>
        <v>0</v>
      </c>
      <c r="AB159" s="396">
        <f t="shared" si="293"/>
        <v>0</v>
      </c>
      <c r="AC159" s="394">
        <f t="shared" si="222"/>
        <v>0</v>
      </c>
      <c r="AD159" s="396">
        <f t="shared" si="294"/>
        <v>0</v>
      </c>
      <c r="AE159" s="396">
        <f t="shared" si="295"/>
        <v>0</v>
      </c>
      <c r="AF159" s="389">
        <f t="shared" si="296"/>
        <v>0</v>
      </c>
      <c r="AG159" s="367">
        <f t="shared" si="297"/>
        <v>0</v>
      </c>
      <c r="AH159" s="367">
        <f t="shared" si="298"/>
        <v>0</v>
      </c>
      <c r="AI159" s="367">
        <f t="shared" si="299"/>
        <v>101.69</v>
      </c>
      <c r="AJ159" s="367">
        <f t="shared" si="300"/>
        <v>6304780</v>
      </c>
      <c r="AK159" s="372">
        <f t="shared" si="301"/>
        <v>1</v>
      </c>
      <c r="AL159" s="394">
        <f t="shared" si="223"/>
        <v>0</v>
      </c>
      <c r="AM159" s="395">
        <f t="shared" si="224"/>
        <v>0</v>
      </c>
      <c r="AN159" s="395">
        <f t="shared" si="225"/>
        <v>0</v>
      </c>
      <c r="AO159" s="394">
        <f t="shared" si="226"/>
        <v>0</v>
      </c>
      <c r="AP159" s="395">
        <f t="shared" si="227"/>
        <v>0</v>
      </c>
      <c r="AQ159" s="395">
        <f t="shared" si="228"/>
        <v>0</v>
      </c>
      <c r="AR159" s="394">
        <f t="shared" si="229"/>
        <v>1</v>
      </c>
      <c r="AS159" s="366">
        <f t="shared" si="230"/>
        <v>101.69</v>
      </c>
      <c r="AT159" s="366">
        <f t="shared" si="231"/>
        <v>6304780</v>
      </c>
      <c r="AU159" s="394">
        <f t="shared" si="232"/>
        <v>0</v>
      </c>
      <c r="AV159" s="395">
        <f t="shared" si="233"/>
        <v>0</v>
      </c>
      <c r="AW159" s="395">
        <f t="shared" si="234"/>
        <v>0</v>
      </c>
      <c r="AX159" s="394">
        <f t="shared" si="235"/>
        <v>1</v>
      </c>
      <c r="AY159" s="366">
        <f t="shared" si="236"/>
        <v>101.69</v>
      </c>
      <c r="AZ159" s="366">
        <f t="shared" si="237"/>
        <v>6304780</v>
      </c>
      <c r="BA159" s="394">
        <f t="shared" si="238"/>
        <v>0</v>
      </c>
      <c r="BB159" s="366">
        <f t="shared" si="266"/>
        <v>0</v>
      </c>
      <c r="BC159" s="366">
        <f t="shared" si="267"/>
        <v>0</v>
      </c>
      <c r="BD159" s="394">
        <f t="shared" si="239"/>
        <v>1</v>
      </c>
      <c r="BE159" s="366">
        <f t="shared" si="268"/>
        <v>101.69</v>
      </c>
      <c r="BF159" s="366">
        <f t="shared" si="269"/>
        <v>6304780</v>
      </c>
      <c r="BG159" s="394">
        <f t="shared" si="240"/>
        <v>0</v>
      </c>
      <c r="BH159" s="366">
        <f t="shared" si="270"/>
        <v>0</v>
      </c>
      <c r="BI159" s="366">
        <f t="shared" si="271"/>
        <v>0</v>
      </c>
      <c r="BJ159" s="394">
        <f t="shared" si="241"/>
        <v>0</v>
      </c>
      <c r="BK159" s="366">
        <f t="shared" si="272"/>
        <v>0</v>
      </c>
      <c r="BL159" s="366">
        <f t="shared" si="273"/>
        <v>0</v>
      </c>
      <c r="BM159" s="394">
        <f t="shared" si="242"/>
        <v>0</v>
      </c>
      <c r="BN159" s="366">
        <f t="shared" si="274"/>
        <v>0</v>
      </c>
      <c r="BO159" s="366">
        <f t="shared" si="275"/>
        <v>0</v>
      </c>
      <c r="BP159" s="394">
        <f t="shared" si="243"/>
        <v>0</v>
      </c>
      <c r="BQ159" s="366">
        <f t="shared" si="276"/>
        <v>0</v>
      </c>
      <c r="BR159" s="366">
        <f t="shared" si="277"/>
        <v>0</v>
      </c>
      <c r="BS159" s="394">
        <f t="shared" si="244"/>
        <v>0</v>
      </c>
      <c r="BT159" s="366">
        <f t="shared" si="278"/>
        <v>0</v>
      </c>
      <c r="BU159" s="366">
        <f t="shared" si="279"/>
        <v>0</v>
      </c>
      <c r="BV159" s="394">
        <f t="shared" si="245"/>
        <v>0</v>
      </c>
      <c r="BW159" s="366">
        <f t="shared" si="280"/>
        <v>0</v>
      </c>
      <c r="BX159" s="366">
        <f t="shared" si="281"/>
        <v>0</v>
      </c>
      <c r="BY159" s="394">
        <f t="shared" si="246"/>
        <v>0</v>
      </c>
      <c r="BZ159" s="366">
        <f t="shared" si="282"/>
        <v>0</v>
      </c>
      <c r="CA159" s="366">
        <f t="shared" si="283"/>
        <v>0</v>
      </c>
      <c r="CB159" s="394">
        <f t="shared" si="247"/>
        <v>0</v>
      </c>
      <c r="CC159" s="366">
        <f t="shared" si="284"/>
        <v>0</v>
      </c>
      <c r="CD159" s="366">
        <f t="shared" si="285"/>
        <v>0</v>
      </c>
      <c r="CE159" s="394">
        <f t="shared" si="248"/>
        <v>0</v>
      </c>
      <c r="CF159" s="366">
        <f t="shared" si="249"/>
        <v>0</v>
      </c>
      <c r="CG159" s="366">
        <f t="shared" si="250"/>
        <v>0</v>
      </c>
      <c r="CH159" s="394">
        <f t="shared" si="251"/>
        <v>1</v>
      </c>
      <c r="CI159" s="366">
        <f t="shared" si="252"/>
        <v>101.69</v>
      </c>
      <c r="CJ159" s="366">
        <f t="shared" si="253"/>
        <v>6304780</v>
      </c>
      <c r="CK159" s="394">
        <f t="shared" si="254"/>
        <v>0</v>
      </c>
      <c r="CL159" s="366">
        <f t="shared" si="255"/>
        <v>0</v>
      </c>
      <c r="CM159" s="366">
        <f t="shared" si="256"/>
        <v>0</v>
      </c>
      <c r="CN159" s="394">
        <f t="shared" si="257"/>
        <v>0</v>
      </c>
      <c r="CO159" s="366">
        <f t="shared" si="258"/>
        <v>0</v>
      </c>
      <c r="CP159" s="366">
        <f t="shared" si="259"/>
        <v>0</v>
      </c>
      <c r="CQ159" s="394">
        <f t="shared" si="260"/>
        <v>0</v>
      </c>
      <c r="CR159" s="366">
        <f t="shared" si="261"/>
        <v>0</v>
      </c>
      <c r="CS159" s="366">
        <f t="shared" si="262"/>
        <v>0</v>
      </c>
      <c r="CT159" s="394">
        <f t="shared" si="263"/>
        <v>0</v>
      </c>
      <c r="CU159" s="366">
        <f t="shared" si="264"/>
        <v>0</v>
      </c>
      <c r="CV159" s="366">
        <f t="shared" si="265"/>
        <v>0</v>
      </c>
    </row>
    <row r="160" spans="1:100" x14ac:dyDescent="0.3">
      <c r="A160" s="87">
        <v>41</v>
      </c>
      <c r="B160" s="85" t="s">
        <v>23</v>
      </c>
      <c r="C160" s="2" t="s">
        <v>198</v>
      </c>
      <c r="D160" s="2" t="s">
        <v>197</v>
      </c>
      <c r="E160" s="2" t="s">
        <v>101</v>
      </c>
      <c r="F160" s="2" t="s">
        <v>397</v>
      </c>
      <c r="G160" s="92" t="s">
        <v>94</v>
      </c>
      <c r="H160" s="10" t="s">
        <v>348</v>
      </c>
      <c r="I160" s="10">
        <v>2019</v>
      </c>
      <c r="J160" s="122" t="s">
        <v>84</v>
      </c>
      <c r="K160" s="123" t="s">
        <v>30</v>
      </c>
      <c r="L160" s="416" t="s">
        <v>376</v>
      </c>
      <c r="M160" s="2" t="s">
        <v>392</v>
      </c>
      <c r="N160" s="124">
        <v>55.43</v>
      </c>
      <c r="O160" s="105">
        <v>63000</v>
      </c>
      <c r="P160" s="364">
        <v>3492090</v>
      </c>
      <c r="Q160" s="394">
        <f t="shared" si="218"/>
        <v>1</v>
      </c>
      <c r="R160" s="395">
        <f t="shared" si="286"/>
        <v>55.43</v>
      </c>
      <c r="S160" s="395">
        <f t="shared" si="287"/>
        <v>3492090</v>
      </c>
      <c r="T160" s="394">
        <f t="shared" si="219"/>
        <v>0</v>
      </c>
      <c r="U160" s="395">
        <f t="shared" si="288"/>
        <v>0</v>
      </c>
      <c r="V160" s="395">
        <f t="shared" si="289"/>
        <v>0</v>
      </c>
      <c r="W160" s="394">
        <f t="shared" si="220"/>
        <v>0</v>
      </c>
      <c r="X160" s="396">
        <f t="shared" si="290"/>
        <v>0</v>
      </c>
      <c r="Y160" s="396">
        <f t="shared" si="291"/>
        <v>0</v>
      </c>
      <c r="Z160" s="394">
        <f t="shared" si="221"/>
        <v>0</v>
      </c>
      <c r="AA160" s="396">
        <f t="shared" si="292"/>
        <v>0</v>
      </c>
      <c r="AB160" s="396">
        <f t="shared" si="293"/>
        <v>0</v>
      </c>
      <c r="AC160" s="394">
        <f t="shared" si="222"/>
        <v>0</v>
      </c>
      <c r="AD160" s="396">
        <f t="shared" si="294"/>
        <v>0</v>
      </c>
      <c r="AE160" s="396">
        <f t="shared" si="295"/>
        <v>0</v>
      </c>
      <c r="AF160" s="389">
        <f t="shared" si="296"/>
        <v>0</v>
      </c>
      <c r="AG160" s="367">
        <f t="shared" si="297"/>
        <v>0</v>
      </c>
      <c r="AH160" s="367">
        <f t="shared" si="298"/>
        <v>0</v>
      </c>
      <c r="AI160" s="367">
        <f t="shared" si="299"/>
        <v>55.43</v>
      </c>
      <c r="AJ160" s="367">
        <f t="shared" si="300"/>
        <v>3492090</v>
      </c>
      <c r="AK160" s="372">
        <f t="shared" si="301"/>
        <v>1</v>
      </c>
      <c r="AL160" s="394">
        <f t="shared" si="223"/>
        <v>0</v>
      </c>
      <c r="AM160" s="395">
        <f t="shared" si="224"/>
        <v>0</v>
      </c>
      <c r="AN160" s="395">
        <f t="shared" si="225"/>
        <v>0</v>
      </c>
      <c r="AO160" s="394">
        <f t="shared" si="226"/>
        <v>0</v>
      </c>
      <c r="AP160" s="395">
        <f t="shared" si="227"/>
        <v>0</v>
      </c>
      <c r="AQ160" s="395">
        <f t="shared" si="228"/>
        <v>0</v>
      </c>
      <c r="AR160" s="394">
        <f t="shared" si="229"/>
        <v>1</v>
      </c>
      <c r="AS160" s="366">
        <f t="shared" si="230"/>
        <v>55.43</v>
      </c>
      <c r="AT160" s="366">
        <f t="shared" si="231"/>
        <v>3492090</v>
      </c>
      <c r="AU160" s="394">
        <f t="shared" si="232"/>
        <v>0</v>
      </c>
      <c r="AV160" s="395">
        <f t="shared" si="233"/>
        <v>0</v>
      </c>
      <c r="AW160" s="395">
        <f t="shared" si="234"/>
        <v>0</v>
      </c>
      <c r="AX160" s="394">
        <f t="shared" si="235"/>
        <v>1</v>
      </c>
      <c r="AY160" s="366">
        <f t="shared" si="236"/>
        <v>55.43</v>
      </c>
      <c r="AZ160" s="366">
        <f t="shared" si="237"/>
        <v>3492090</v>
      </c>
      <c r="BA160" s="394">
        <f t="shared" si="238"/>
        <v>0</v>
      </c>
      <c r="BB160" s="366">
        <f t="shared" si="266"/>
        <v>0</v>
      </c>
      <c r="BC160" s="366">
        <f t="shared" si="267"/>
        <v>0</v>
      </c>
      <c r="BD160" s="394">
        <f t="shared" si="239"/>
        <v>1</v>
      </c>
      <c r="BE160" s="366">
        <f t="shared" si="268"/>
        <v>55.43</v>
      </c>
      <c r="BF160" s="366">
        <f t="shared" si="269"/>
        <v>3492090</v>
      </c>
      <c r="BG160" s="394">
        <f t="shared" si="240"/>
        <v>0</v>
      </c>
      <c r="BH160" s="366">
        <f t="shared" si="270"/>
        <v>0</v>
      </c>
      <c r="BI160" s="366">
        <f t="shared" si="271"/>
        <v>0</v>
      </c>
      <c r="BJ160" s="394">
        <f t="shared" si="241"/>
        <v>0</v>
      </c>
      <c r="BK160" s="366">
        <f t="shared" si="272"/>
        <v>0</v>
      </c>
      <c r="BL160" s="366">
        <f t="shared" si="273"/>
        <v>0</v>
      </c>
      <c r="BM160" s="394">
        <f t="shared" si="242"/>
        <v>0</v>
      </c>
      <c r="BN160" s="366">
        <f t="shared" si="274"/>
        <v>0</v>
      </c>
      <c r="BO160" s="366">
        <f t="shared" si="275"/>
        <v>0</v>
      </c>
      <c r="BP160" s="394">
        <f t="shared" si="243"/>
        <v>0</v>
      </c>
      <c r="BQ160" s="366">
        <f t="shared" si="276"/>
        <v>0</v>
      </c>
      <c r="BR160" s="366">
        <f t="shared" si="277"/>
        <v>0</v>
      </c>
      <c r="BS160" s="394">
        <f t="shared" si="244"/>
        <v>0</v>
      </c>
      <c r="BT160" s="366">
        <f t="shared" si="278"/>
        <v>0</v>
      </c>
      <c r="BU160" s="366">
        <f t="shared" si="279"/>
        <v>0</v>
      </c>
      <c r="BV160" s="394">
        <f t="shared" si="245"/>
        <v>0</v>
      </c>
      <c r="BW160" s="366">
        <f t="shared" si="280"/>
        <v>0</v>
      </c>
      <c r="BX160" s="366">
        <f t="shared" si="281"/>
        <v>0</v>
      </c>
      <c r="BY160" s="394">
        <f t="shared" si="246"/>
        <v>0</v>
      </c>
      <c r="BZ160" s="366">
        <f t="shared" si="282"/>
        <v>0</v>
      </c>
      <c r="CA160" s="366">
        <f t="shared" si="283"/>
        <v>0</v>
      </c>
      <c r="CB160" s="394">
        <f t="shared" si="247"/>
        <v>0</v>
      </c>
      <c r="CC160" s="366">
        <f t="shared" si="284"/>
        <v>0</v>
      </c>
      <c r="CD160" s="366">
        <f t="shared" si="285"/>
        <v>0</v>
      </c>
      <c r="CE160" s="394">
        <f t="shared" si="248"/>
        <v>0</v>
      </c>
      <c r="CF160" s="366">
        <f t="shared" si="249"/>
        <v>0</v>
      </c>
      <c r="CG160" s="366">
        <f t="shared" si="250"/>
        <v>0</v>
      </c>
      <c r="CH160" s="394">
        <f t="shared" si="251"/>
        <v>1</v>
      </c>
      <c r="CI160" s="366">
        <f t="shared" si="252"/>
        <v>55.43</v>
      </c>
      <c r="CJ160" s="366">
        <f t="shared" si="253"/>
        <v>3492090</v>
      </c>
      <c r="CK160" s="394">
        <f t="shared" si="254"/>
        <v>0</v>
      </c>
      <c r="CL160" s="366">
        <f t="shared" si="255"/>
        <v>0</v>
      </c>
      <c r="CM160" s="366">
        <f t="shared" si="256"/>
        <v>0</v>
      </c>
      <c r="CN160" s="394">
        <f t="shared" si="257"/>
        <v>0</v>
      </c>
      <c r="CO160" s="366">
        <f t="shared" si="258"/>
        <v>0</v>
      </c>
      <c r="CP160" s="366">
        <f t="shared" si="259"/>
        <v>0</v>
      </c>
      <c r="CQ160" s="394">
        <f t="shared" si="260"/>
        <v>0</v>
      </c>
      <c r="CR160" s="366">
        <f t="shared" si="261"/>
        <v>0</v>
      </c>
      <c r="CS160" s="366">
        <f t="shared" si="262"/>
        <v>0</v>
      </c>
      <c r="CT160" s="394">
        <f t="shared" si="263"/>
        <v>0</v>
      </c>
      <c r="CU160" s="366">
        <f t="shared" si="264"/>
        <v>0</v>
      </c>
      <c r="CV160" s="366">
        <f t="shared" si="265"/>
        <v>0</v>
      </c>
    </row>
    <row r="161" spans="1:100" x14ac:dyDescent="0.3">
      <c r="A161" s="292">
        <v>42</v>
      </c>
      <c r="B161" s="293" t="s">
        <v>23</v>
      </c>
      <c r="C161" s="61" t="s">
        <v>202</v>
      </c>
      <c r="D161" s="61" t="s">
        <v>203</v>
      </c>
      <c r="E161" s="61" t="s">
        <v>176</v>
      </c>
      <c r="F161" s="61" t="s">
        <v>420</v>
      </c>
      <c r="G161" s="97" t="s">
        <v>94</v>
      </c>
      <c r="H161" s="83"/>
      <c r="I161" s="83" t="s">
        <v>62</v>
      </c>
      <c r="J161" s="122" t="s">
        <v>84</v>
      </c>
      <c r="K161" s="290">
        <v>4</v>
      </c>
      <c r="L161" s="2" t="s">
        <v>375</v>
      </c>
      <c r="M161" s="2" t="s">
        <v>392</v>
      </c>
      <c r="N161" s="124">
        <v>143.19999999999999</v>
      </c>
      <c r="O161" s="105">
        <v>44343.57</v>
      </c>
      <c r="P161" s="365">
        <v>6350000</v>
      </c>
      <c r="Q161" s="394">
        <f t="shared" si="218"/>
        <v>0</v>
      </c>
      <c r="R161" s="395">
        <f t="shared" si="286"/>
        <v>0</v>
      </c>
      <c r="S161" s="395">
        <f t="shared" si="287"/>
        <v>0</v>
      </c>
      <c r="T161" s="394">
        <f t="shared" si="219"/>
        <v>0</v>
      </c>
      <c r="U161" s="395">
        <f t="shared" si="288"/>
        <v>0</v>
      </c>
      <c r="V161" s="395">
        <f t="shared" si="289"/>
        <v>0</v>
      </c>
      <c r="W161" s="394">
        <f t="shared" si="220"/>
        <v>0</v>
      </c>
      <c r="X161" s="396">
        <f t="shared" si="290"/>
        <v>0</v>
      </c>
      <c r="Y161" s="396">
        <f t="shared" si="291"/>
        <v>0</v>
      </c>
      <c r="Z161" s="394">
        <f t="shared" si="221"/>
        <v>0</v>
      </c>
      <c r="AA161" s="396">
        <f t="shared" si="292"/>
        <v>0</v>
      </c>
      <c r="AB161" s="396">
        <f t="shared" si="293"/>
        <v>0</v>
      </c>
      <c r="AC161" s="394">
        <f t="shared" si="222"/>
        <v>1</v>
      </c>
      <c r="AD161" s="396">
        <f t="shared" si="294"/>
        <v>143.19999999999999</v>
      </c>
      <c r="AE161" s="396">
        <f t="shared" si="295"/>
        <v>6350000</v>
      </c>
      <c r="AF161" s="400">
        <f t="shared" si="296"/>
        <v>0</v>
      </c>
      <c r="AG161" s="377">
        <f t="shared" si="297"/>
        <v>0</v>
      </c>
      <c r="AH161" s="377">
        <f t="shared" si="298"/>
        <v>0</v>
      </c>
      <c r="AI161" s="377">
        <f t="shared" si="299"/>
        <v>143.19999999999999</v>
      </c>
      <c r="AJ161" s="377">
        <f t="shared" si="300"/>
        <v>6350000</v>
      </c>
      <c r="AK161" s="378">
        <f t="shared" si="301"/>
        <v>1</v>
      </c>
      <c r="AL161" s="394">
        <f t="shared" si="223"/>
        <v>0</v>
      </c>
      <c r="AM161" s="395">
        <f t="shared" si="224"/>
        <v>0</v>
      </c>
      <c r="AN161" s="395">
        <f t="shared" si="225"/>
        <v>0</v>
      </c>
      <c r="AO161" s="394">
        <f t="shared" si="226"/>
        <v>1</v>
      </c>
      <c r="AP161" s="395">
        <f t="shared" si="227"/>
        <v>143.19999999999999</v>
      </c>
      <c r="AQ161" s="395">
        <f t="shared" si="228"/>
        <v>6350000</v>
      </c>
      <c r="AR161" s="394">
        <f t="shared" si="229"/>
        <v>0</v>
      </c>
      <c r="AS161" s="366">
        <f t="shared" si="230"/>
        <v>0</v>
      </c>
      <c r="AT161" s="366">
        <f t="shared" si="231"/>
        <v>0</v>
      </c>
      <c r="AU161" s="394">
        <f t="shared" si="232"/>
        <v>0</v>
      </c>
      <c r="AV161" s="395">
        <f t="shared" si="233"/>
        <v>0</v>
      </c>
      <c r="AW161" s="395">
        <f t="shared" si="234"/>
        <v>0</v>
      </c>
      <c r="AX161" s="394">
        <f t="shared" si="235"/>
        <v>1</v>
      </c>
      <c r="AY161" s="366">
        <f t="shared" si="236"/>
        <v>143.19999999999999</v>
      </c>
      <c r="AZ161" s="366">
        <f t="shared" si="237"/>
        <v>6350000</v>
      </c>
      <c r="BA161" s="394">
        <f t="shared" si="238"/>
        <v>0</v>
      </c>
      <c r="BB161" s="366">
        <f t="shared" si="266"/>
        <v>0</v>
      </c>
      <c r="BC161" s="366">
        <f t="shared" si="267"/>
        <v>0</v>
      </c>
      <c r="BD161" s="394">
        <f t="shared" si="239"/>
        <v>0</v>
      </c>
      <c r="BE161" s="366">
        <f t="shared" si="268"/>
        <v>0</v>
      </c>
      <c r="BF161" s="366">
        <f t="shared" si="269"/>
        <v>0</v>
      </c>
      <c r="BG161" s="394">
        <f t="shared" si="240"/>
        <v>0</v>
      </c>
      <c r="BH161" s="366">
        <f t="shared" si="270"/>
        <v>0</v>
      </c>
      <c r="BI161" s="366">
        <f t="shared" si="271"/>
        <v>0</v>
      </c>
      <c r="BJ161" s="394">
        <f t="shared" si="241"/>
        <v>0</v>
      </c>
      <c r="BK161" s="366">
        <f t="shared" si="272"/>
        <v>0</v>
      </c>
      <c r="BL161" s="366">
        <f t="shared" si="273"/>
        <v>0</v>
      </c>
      <c r="BM161" s="394">
        <f t="shared" si="242"/>
        <v>0</v>
      </c>
      <c r="BN161" s="366">
        <f t="shared" si="274"/>
        <v>0</v>
      </c>
      <c r="BO161" s="366">
        <f t="shared" si="275"/>
        <v>0</v>
      </c>
      <c r="BP161" s="394">
        <f t="shared" si="243"/>
        <v>0</v>
      </c>
      <c r="BQ161" s="366">
        <f t="shared" si="276"/>
        <v>0</v>
      </c>
      <c r="BR161" s="366">
        <f t="shared" si="277"/>
        <v>0</v>
      </c>
      <c r="BS161" s="394">
        <f t="shared" si="244"/>
        <v>0</v>
      </c>
      <c r="BT161" s="366">
        <f t="shared" si="278"/>
        <v>0</v>
      </c>
      <c r="BU161" s="366">
        <f t="shared" si="279"/>
        <v>0</v>
      </c>
      <c r="BV161" s="394">
        <f t="shared" si="245"/>
        <v>0</v>
      </c>
      <c r="BW161" s="366">
        <f t="shared" si="280"/>
        <v>0</v>
      </c>
      <c r="BX161" s="366">
        <f t="shared" si="281"/>
        <v>0</v>
      </c>
      <c r="BY161" s="394">
        <f t="shared" si="246"/>
        <v>0</v>
      </c>
      <c r="BZ161" s="366">
        <f t="shared" si="282"/>
        <v>0</v>
      </c>
      <c r="CA161" s="366">
        <f t="shared" si="283"/>
        <v>0</v>
      </c>
      <c r="CB161" s="394">
        <f t="shared" si="247"/>
        <v>1</v>
      </c>
      <c r="CC161" s="366">
        <f t="shared" si="284"/>
        <v>143.19999999999999</v>
      </c>
      <c r="CD161" s="366">
        <f t="shared" si="285"/>
        <v>6350000</v>
      </c>
      <c r="CE161" s="394">
        <f t="shared" si="248"/>
        <v>1</v>
      </c>
      <c r="CF161" s="366">
        <f t="shared" si="249"/>
        <v>143.19999999999999</v>
      </c>
      <c r="CG161" s="366">
        <f t="shared" si="250"/>
        <v>6350000</v>
      </c>
      <c r="CH161" s="394">
        <f t="shared" si="251"/>
        <v>0</v>
      </c>
      <c r="CI161" s="366">
        <f t="shared" si="252"/>
        <v>0</v>
      </c>
      <c r="CJ161" s="366">
        <f t="shared" si="253"/>
        <v>0</v>
      </c>
      <c r="CK161" s="394">
        <f t="shared" si="254"/>
        <v>0</v>
      </c>
      <c r="CL161" s="366">
        <f t="shared" si="255"/>
        <v>0</v>
      </c>
      <c r="CM161" s="366">
        <f t="shared" si="256"/>
        <v>0</v>
      </c>
      <c r="CN161" s="394">
        <f t="shared" si="257"/>
        <v>0</v>
      </c>
      <c r="CO161" s="366">
        <f t="shared" si="258"/>
        <v>0</v>
      </c>
      <c r="CP161" s="366">
        <f t="shared" si="259"/>
        <v>0</v>
      </c>
      <c r="CQ161" s="394">
        <f t="shared" si="260"/>
        <v>0</v>
      </c>
      <c r="CR161" s="366">
        <f t="shared" si="261"/>
        <v>0</v>
      </c>
      <c r="CS161" s="366">
        <f t="shared" si="262"/>
        <v>0</v>
      </c>
      <c r="CT161" s="394">
        <f t="shared" si="263"/>
        <v>0</v>
      </c>
      <c r="CU161" s="366">
        <f t="shared" si="264"/>
        <v>0</v>
      </c>
      <c r="CV161" s="366">
        <f t="shared" si="265"/>
        <v>0</v>
      </c>
    </row>
    <row r="162" spans="1:100" ht="15" thickBot="1" x14ac:dyDescent="0.35">
      <c r="A162" s="2"/>
      <c r="B162" s="2"/>
      <c r="C162" s="2"/>
      <c r="D162" s="2"/>
      <c r="E162" s="2"/>
      <c r="F162" s="2"/>
      <c r="G162" s="2"/>
      <c r="H162" s="2"/>
      <c r="I162" s="10"/>
      <c r="J162" s="10"/>
      <c r="K162" s="2"/>
      <c r="L162" s="2"/>
      <c r="M162" s="2"/>
      <c r="N162" s="291">
        <f>SUM(N120:N161)</f>
        <v>3773.3699999999994</v>
      </c>
      <c r="O162" s="285">
        <f>AVERAGE(O120:O161)</f>
        <v>72481.448265292333</v>
      </c>
      <c r="P162" s="353">
        <f>SUM(P120:P161)</f>
        <v>268817280</v>
      </c>
      <c r="Q162" s="396">
        <f>SUM(Q4:Q161)</f>
        <v>25</v>
      </c>
      <c r="R162" s="396">
        <f t="shared" ref="R162:AE162" si="303">SUM(R4:R161)</f>
        <v>2580.9399999999996</v>
      </c>
      <c r="S162" s="396">
        <f t="shared" si="303"/>
        <v>144595680</v>
      </c>
      <c r="T162" s="396">
        <f t="shared" si="303"/>
        <v>104</v>
      </c>
      <c r="U162" s="396">
        <f t="shared" si="303"/>
        <v>11423.219999999998</v>
      </c>
      <c r="V162" s="396">
        <f t="shared" si="303"/>
        <v>875104682</v>
      </c>
      <c r="W162" s="396">
        <f t="shared" si="303"/>
        <v>16</v>
      </c>
      <c r="X162" s="396">
        <f t="shared" si="303"/>
        <v>2826.6499999999996</v>
      </c>
      <c r="Y162" s="396">
        <f t="shared" si="303"/>
        <v>151220850</v>
      </c>
      <c r="Z162" s="396">
        <f t="shared" si="303"/>
        <v>4</v>
      </c>
      <c r="AA162" s="396">
        <f t="shared" si="303"/>
        <v>408.76000000000005</v>
      </c>
      <c r="AB162" s="396">
        <f t="shared" si="303"/>
        <v>34651400</v>
      </c>
      <c r="AC162" s="396">
        <f t="shared" si="303"/>
        <v>1</v>
      </c>
      <c r="AD162" s="396">
        <f t="shared" si="303"/>
        <v>143.19999999999999</v>
      </c>
      <c r="AE162" s="396">
        <f t="shared" si="303"/>
        <v>6350000</v>
      </c>
      <c r="AF162" s="401">
        <f>SUM(AF4:AF161)</f>
        <v>10596.9</v>
      </c>
      <c r="AG162" s="368">
        <f t="shared" ref="AG162:AK162" si="304">SUM(AG4:AG161)</f>
        <v>794254550</v>
      </c>
      <c r="AH162" s="368">
        <f t="shared" si="304"/>
        <v>94</v>
      </c>
      <c r="AI162" s="368">
        <f t="shared" si="304"/>
        <v>6785.869999999999</v>
      </c>
      <c r="AJ162" s="368">
        <f t="shared" si="304"/>
        <v>417668062</v>
      </c>
      <c r="AK162" s="418">
        <f t="shared" si="304"/>
        <v>56</v>
      </c>
      <c r="AL162" s="419">
        <f>SUM(AL4:AL161)</f>
        <v>4</v>
      </c>
      <c r="AM162" s="419">
        <f t="shared" ref="AM162:AT162" si="305">SUM(AM4:AM161)</f>
        <v>1222.3899999999999</v>
      </c>
      <c r="AN162" s="419">
        <f t="shared" si="305"/>
        <v>61975500</v>
      </c>
      <c r="AO162" s="419">
        <f t="shared" si="305"/>
        <v>109</v>
      </c>
      <c r="AP162" s="419">
        <f t="shared" si="305"/>
        <v>11684.190000000002</v>
      </c>
      <c r="AQ162" s="419">
        <f t="shared" si="305"/>
        <v>834117452</v>
      </c>
      <c r="AR162" s="419">
        <f t="shared" si="305"/>
        <v>37</v>
      </c>
      <c r="AS162" s="419">
        <f t="shared" si="305"/>
        <v>4476.1900000000005</v>
      </c>
      <c r="AT162" s="419">
        <f t="shared" si="305"/>
        <v>315829660</v>
      </c>
      <c r="AU162" s="394">
        <f>SUM(AU4:AU161)</f>
        <v>91</v>
      </c>
      <c r="AV162" s="394">
        <f t="shared" ref="AV162:AZ162" si="306">SUM(AV4:AV161)</f>
        <v>10889.81</v>
      </c>
      <c r="AW162" s="394">
        <f t="shared" si="306"/>
        <v>788772473</v>
      </c>
      <c r="AX162" s="394">
        <f t="shared" si="306"/>
        <v>59</v>
      </c>
      <c r="AY162" s="394">
        <f t="shared" si="306"/>
        <v>6492.9599999999982</v>
      </c>
      <c r="AZ162" s="394">
        <f t="shared" si="306"/>
        <v>423150139</v>
      </c>
      <c r="BA162" s="430">
        <f>SUM(BA4:BA161)</f>
        <v>4</v>
      </c>
      <c r="BB162" s="430">
        <f t="shared" ref="BB162:CD162" si="307">SUM(BB4:BB161)</f>
        <v>900.7</v>
      </c>
      <c r="BC162" s="430">
        <f t="shared" si="307"/>
        <v>57547500</v>
      </c>
      <c r="BD162" s="430">
        <f t="shared" si="307"/>
        <v>25</v>
      </c>
      <c r="BE162" s="430">
        <f t="shared" si="307"/>
        <v>2580.9399999999996</v>
      </c>
      <c r="BF162" s="430">
        <f t="shared" si="307"/>
        <v>144595680</v>
      </c>
      <c r="BG162" s="430">
        <f t="shared" si="307"/>
        <v>15</v>
      </c>
      <c r="BH162" s="430">
        <f t="shared" si="307"/>
        <v>1532.97</v>
      </c>
      <c r="BI162" s="430">
        <f t="shared" si="307"/>
        <v>101328400</v>
      </c>
      <c r="BJ162" s="430">
        <f t="shared" si="307"/>
        <v>15</v>
      </c>
      <c r="BK162" s="430">
        <f t="shared" si="307"/>
        <v>1961.1100000000001</v>
      </c>
      <c r="BL162" s="430">
        <f t="shared" si="307"/>
        <v>146120132</v>
      </c>
      <c r="BM162" s="430">
        <f t="shared" si="307"/>
        <v>74</v>
      </c>
      <c r="BN162" s="430">
        <f t="shared" si="307"/>
        <v>7929.1399999999994</v>
      </c>
      <c r="BO162" s="430">
        <f t="shared" si="307"/>
        <v>627656150</v>
      </c>
      <c r="BP162" s="430">
        <f t="shared" si="307"/>
        <v>2</v>
      </c>
      <c r="BQ162" s="430">
        <f t="shared" si="307"/>
        <v>281.89999999999998</v>
      </c>
      <c r="BR162" s="430">
        <f t="shared" si="307"/>
        <v>18323500</v>
      </c>
      <c r="BS162" s="430">
        <f t="shared" si="307"/>
        <v>7</v>
      </c>
      <c r="BT162" s="430">
        <f t="shared" si="307"/>
        <v>832.16</v>
      </c>
      <c r="BU162" s="430">
        <f t="shared" si="307"/>
        <v>48569850</v>
      </c>
      <c r="BV162" s="430">
        <f t="shared" si="307"/>
        <v>6</v>
      </c>
      <c r="BW162" s="430">
        <f t="shared" si="307"/>
        <v>1107.0899999999999</v>
      </c>
      <c r="BX162" s="430">
        <f t="shared" si="307"/>
        <v>54050000</v>
      </c>
      <c r="BY162" s="430">
        <f t="shared" si="307"/>
        <v>1</v>
      </c>
      <c r="BZ162" s="430">
        <f t="shared" si="307"/>
        <v>113.56</v>
      </c>
      <c r="CA162" s="430">
        <f t="shared" si="307"/>
        <v>7381400</v>
      </c>
      <c r="CB162" s="430">
        <f t="shared" si="307"/>
        <v>1</v>
      </c>
      <c r="CC162" s="430">
        <f t="shared" si="307"/>
        <v>143.19999999999999</v>
      </c>
      <c r="CD162" s="430">
        <f t="shared" si="307"/>
        <v>6350000</v>
      </c>
      <c r="CE162" s="430">
        <f>SUM(CE4:CE161)</f>
        <v>36</v>
      </c>
      <c r="CF162" s="430">
        <f t="shared" ref="CF162:CV162" si="308">SUM(CF4:CF161)</f>
        <v>5160.7499999999991</v>
      </c>
      <c r="CG162" s="430">
        <f t="shared" si="308"/>
        <v>298374650</v>
      </c>
      <c r="CH162" s="430">
        <f t="shared" si="308"/>
        <v>30</v>
      </c>
      <c r="CI162" s="430">
        <f t="shared" si="308"/>
        <v>3926.3599999999997</v>
      </c>
      <c r="CJ162" s="430">
        <f t="shared" si="308"/>
        <v>274863630</v>
      </c>
      <c r="CK162" s="430">
        <f t="shared" si="308"/>
        <v>37</v>
      </c>
      <c r="CL162" s="430">
        <f t="shared" si="308"/>
        <v>4333.3399999999992</v>
      </c>
      <c r="CM162" s="430">
        <f t="shared" si="308"/>
        <v>335589982</v>
      </c>
      <c r="CN162" s="430">
        <f t="shared" si="308"/>
        <v>28</v>
      </c>
      <c r="CO162" s="430">
        <f t="shared" si="308"/>
        <v>1972.3</v>
      </c>
      <c r="CP162" s="430">
        <f t="shared" si="308"/>
        <v>138247300</v>
      </c>
      <c r="CQ162" s="430">
        <f t="shared" si="308"/>
        <v>0</v>
      </c>
      <c r="CR162" s="430">
        <f t="shared" si="308"/>
        <v>0</v>
      </c>
      <c r="CS162" s="430">
        <f t="shared" si="308"/>
        <v>0</v>
      </c>
      <c r="CT162" s="430">
        <f t="shared" si="308"/>
        <v>19</v>
      </c>
      <c r="CU162" s="430">
        <f t="shared" si="308"/>
        <v>1990.0199999999998</v>
      </c>
      <c r="CV162" s="430">
        <f t="shared" si="308"/>
        <v>164847050</v>
      </c>
    </row>
    <row r="163" spans="1:100" ht="31.8" x14ac:dyDescent="0.3">
      <c r="A163" s="130"/>
      <c r="B163" s="130"/>
      <c r="C163" s="130"/>
      <c r="D163" s="130"/>
      <c r="E163" s="130"/>
      <c r="F163" s="130"/>
      <c r="G163" s="130"/>
      <c r="H163" s="130"/>
      <c r="I163" s="131"/>
      <c r="J163" s="131"/>
      <c r="K163" s="130"/>
      <c r="L163" s="130"/>
      <c r="M163" s="130"/>
      <c r="N163" s="426">
        <f>N20+N81+N106+N118+N162</f>
        <v>17382.77</v>
      </c>
      <c r="O163" s="426">
        <f>AVERAGE(O4:O19,O22:O80,O83:O105,O108:O117,O120:O161)</f>
        <v>71114.997824169885</v>
      </c>
      <c r="P163" s="426">
        <f>P20+P81+P106+P118+P162</f>
        <v>1211922612</v>
      </c>
      <c r="Q163" s="402" t="s">
        <v>321</v>
      </c>
      <c r="R163" s="402" t="s">
        <v>322</v>
      </c>
      <c r="S163" s="402" t="s">
        <v>323</v>
      </c>
      <c r="T163" s="402" t="s">
        <v>324</v>
      </c>
      <c r="U163" s="402" t="s">
        <v>325</v>
      </c>
      <c r="V163" s="402" t="s">
        <v>326</v>
      </c>
      <c r="W163" s="402" t="s">
        <v>315</v>
      </c>
      <c r="X163" s="402" t="s">
        <v>316</v>
      </c>
      <c r="Y163" s="402" t="s">
        <v>317</v>
      </c>
      <c r="Z163" s="402" t="s">
        <v>318</v>
      </c>
      <c r="AA163" s="402" t="s">
        <v>319</v>
      </c>
      <c r="AB163" s="402" t="s">
        <v>320</v>
      </c>
      <c r="AC163" s="402" t="s">
        <v>327</v>
      </c>
      <c r="AD163" s="402" t="s">
        <v>328</v>
      </c>
      <c r="AE163" s="402" t="s">
        <v>329</v>
      </c>
      <c r="AF163" s="407" t="s">
        <v>365</v>
      </c>
      <c r="AG163" s="408" t="s">
        <v>366</v>
      </c>
      <c r="AH163" s="408" t="s">
        <v>367</v>
      </c>
      <c r="AI163" s="408" t="s">
        <v>364</v>
      </c>
      <c r="AJ163" s="408" t="s">
        <v>368</v>
      </c>
      <c r="AK163" s="409" t="s">
        <v>369</v>
      </c>
      <c r="AL163" s="402" t="s">
        <v>382</v>
      </c>
      <c r="AM163" s="402" t="s">
        <v>383</v>
      </c>
      <c r="AN163" s="402" t="s">
        <v>384</v>
      </c>
      <c r="AO163" s="402" t="s">
        <v>379</v>
      </c>
      <c r="AP163" s="402" t="s">
        <v>380</v>
      </c>
      <c r="AQ163" s="402" t="s">
        <v>381</v>
      </c>
      <c r="AR163" s="402" t="s">
        <v>370</v>
      </c>
      <c r="AS163" s="402" t="s">
        <v>371</v>
      </c>
      <c r="AT163" s="402" t="s">
        <v>372</v>
      </c>
      <c r="AU163" s="343" t="s">
        <v>386</v>
      </c>
      <c r="AV163" s="343" t="s">
        <v>387</v>
      </c>
      <c r="AW163" s="343" t="s">
        <v>388</v>
      </c>
      <c r="AX163" s="343" t="s">
        <v>389</v>
      </c>
      <c r="AY163" s="343" t="s">
        <v>391</v>
      </c>
      <c r="AZ163" s="343" t="s">
        <v>390</v>
      </c>
      <c r="BA163" s="402" t="s">
        <v>393</v>
      </c>
      <c r="BB163" s="402" t="s">
        <v>394</v>
      </c>
      <c r="BC163" s="402" t="s">
        <v>395</v>
      </c>
      <c r="BD163" s="402" t="s">
        <v>398</v>
      </c>
      <c r="BE163" s="402" t="s">
        <v>399</v>
      </c>
      <c r="BF163" s="402" t="s">
        <v>400</v>
      </c>
      <c r="BG163" s="402" t="s">
        <v>401</v>
      </c>
      <c r="BH163" s="402" t="s">
        <v>402</v>
      </c>
      <c r="BI163" s="402" t="s">
        <v>403</v>
      </c>
      <c r="BJ163" s="402" t="s">
        <v>405</v>
      </c>
      <c r="BK163" s="402" t="s">
        <v>406</v>
      </c>
      <c r="BL163" s="402" t="s">
        <v>407</v>
      </c>
      <c r="BM163" s="402" t="s">
        <v>409</v>
      </c>
      <c r="BN163" s="402" t="s">
        <v>410</v>
      </c>
      <c r="BO163" s="402" t="s">
        <v>411</v>
      </c>
      <c r="BP163" s="402" t="s">
        <v>412</v>
      </c>
      <c r="BQ163" s="402" t="s">
        <v>413</v>
      </c>
      <c r="BR163" s="402" t="s">
        <v>414</v>
      </c>
      <c r="BS163" s="402" t="s">
        <v>416</v>
      </c>
      <c r="BT163" s="402" t="s">
        <v>417</v>
      </c>
      <c r="BU163" s="402" t="s">
        <v>418</v>
      </c>
      <c r="BV163" s="402" t="s">
        <v>421</v>
      </c>
      <c r="BW163" s="402" t="s">
        <v>422</v>
      </c>
      <c r="BX163" s="402" t="s">
        <v>423</v>
      </c>
      <c r="BY163" s="402" t="s">
        <v>425</v>
      </c>
      <c r="BZ163" s="402" t="s">
        <v>426</v>
      </c>
      <c r="CA163" s="402" t="s">
        <v>427</v>
      </c>
      <c r="CB163" s="402" t="s">
        <v>429</v>
      </c>
      <c r="CC163" s="402" t="s">
        <v>430</v>
      </c>
      <c r="CD163" s="402" t="s">
        <v>431</v>
      </c>
      <c r="CE163" s="402" t="s">
        <v>435</v>
      </c>
      <c r="CF163" s="402" t="s">
        <v>436</v>
      </c>
      <c r="CG163" s="402" t="s">
        <v>437</v>
      </c>
      <c r="CH163" s="402" t="s">
        <v>438</v>
      </c>
      <c r="CI163" s="402" t="s">
        <v>439</v>
      </c>
      <c r="CJ163" s="402" t="s">
        <v>440</v>
      </c>
      <c r="CK163" s="402" t="s">
        <v>441</v>
      </c>
      <c r="CL163" s="402" t="s">
        <v>442</v>
      </c>
      <c r="CM163" s="402" t="s">
        <v>443</v>
      </c>
      <c r="CN163" s="402" t="s">
        <v>444</v>
      </c>
      <c r="CO163" s="402" t="s">
        <v>445</v>
      </c>
      <c r="CP163" s="402" t="s">
        <v>446</v>
      </c>
      <c r="CQ163" s="402" t="s">
        <v>447</v>
      </c>
      <c r="CR163" s="402" t="s">
        <v>448</v>
      </c>
      <c r="CS163" s="402" t="s">
        <v>449</v>
      </c>
      <c r="CT163" s="402" t="s">
        <v>450</v>
      </c>
      <c r="CU163" s="402" t="s">
        <v>451</v>
      </c>
      <c r="CV163" s="402" t="s">
        <v>452</v>
      </c>
    </row>
    <row r="164" spans="1:100" x14ac:dyDescent="0.3">
      <c r="A164" s="130"/>
      <c r="B164" s="130"/>
      <c r="C164" s="130"/>
      <c r="D164" s="130"/>
      <c r="E164" s="130"/>
      <c r="F164" s="130"/>
      <c r="G164" s="130"/>
      <c r="H164" s="130"/>
      <c r="I164" s="131"/>
      <c r="J164" s="131"/>
      <c r="K164" s="130"/>
      <c r="L164" s="130"/>
      <c r="M164" s="130"/>
      <c r="N164" s="427"/>
      <c r="O164" s="151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BA164" s="387"/>
      <c r="BB164" s="387"/>
      <c r="BC164" s="387"/>
      <c r="CE164" s="387">
        <f>CE162+CH162+CK162+CN162+CQ162+CT162</f>
        <v>150</v>
      </c>
      <c r="CF164" s="387">
        <f t="shared" ref="CF164:CG164" si="309">CF162+CI162+CL162+CO162+CR162+CU162</f>
        <v>17382.769999999997</v>
      </c>
      <c r="CG164" s="387">
        <f t="shared" si="309"/>
        <v>1211922612</v>
      </c>
    </row>
    <row r="165" spans="1:100" x14ac:dyDescent="0.3">
      <c r="A165" s="130"/>
      <c r="B165" s="130"/>
      <c r="C165" s="130"/>
      <c r="D165" s="130"/>
      <c r="E165" s="130"/>
      <c r="F165" s="130"/>
      <c r="G165" s="130"/>
      <c r="H165" s="130"/>
      <c r="I165" s="131"/>
      <c r="J165" s="131"/>
      <c r="K165" s="130"/>
      <c r="L165" s="130"/>
      <c r="M165" s="130"/>
      <c r="N165" s="131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</row>
    <row r="166" spans="1:100" x14ac:dyDescent="0.3">
      <c r="A166" s="130"/>
      <c r="B166" s="130"/>
      <c r="C166" s="130"/>
      <c r="D166" s="130"/>
      <c r="E166" s="130"/>
      <c r="F166" s="130"/>
      <c r="G166" s="130"/>
      <c r="H166" s="130"/>
      <c r="I166" s="131"/>
      <c r="J166" s="131"/>
      <c r="K166" s="130"/>
      <c r="L166" s="130"/>
      <c r="M166" s="130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</row>
    <row r="167" spans="1:100" x14ac:dyDescent="0.3">
      <c r="A167" s="130"/>
      <c r="B167" s="130"/>
      <c r="C167" s="130"/>
      <c r="D167" s="130"/>
      <c r="E167" s="130"/>
      <c r="F167" s="130"/>
      <c r="G167" s="130"/>
      <c r="H167" s="130"/>
      <c r="I167" s="131"/>
      <c r="J167" s="131"/>
      <c r="K167" s="130"/>
      <c r="L167" s="130"/>
      <c r="M167" s="130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</row>
    <row r="168" spans="1:100" x14ac:dyDescent="0.3">
      <c r="A168" s="130"/>
      <c r="B168" s="130"/>
      <c r="C168" s="130"/>
      <c r="D168" s="130"/>
      <c r="E168" s="130"/>
      <c r="F168" s="130"/>
      <c r="G168" s="130"/>
      <c r="H168" s="130"/>
      <c r="I168" s="131"/>
      <c r="J168" s="131"/>
      <c r="K168" s="130"/>
      <c r="L168" s="130"/>
      <c r="M168" s="130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</row>
    <row r="169" spans="1:100" x14ac:dyDescent="0.3">
      <c r="A169" s="130"/>
      <c r="B169" s="130"/>
      <c r="C169" s="130"/>
      <c r="D169" s="130"/>
      <c r="E169" s="130"/>
      <c r="F169" s="130"/>
      <c r="G169" s="130"/>
      <c r="H169" s="130"/>
      <c r="I169" s="131"/>
      <c r="J169" s="131"/>
      <c r="K169" s="130"/>
      <c r="L169" s="130"/>
      <c r="M169" s="130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</row>
    <row r="170" spans="1:100" x14ac:dyDescent="0.3">
      <c r="A170" s="130"/>
      <c r="B170" s="130"/>
      <c r="C170" s="130"/>
      <c r="D170" s="130"/>
      <c r="E170" s="130"/>
      <c r="F170" s="130"/>
      <c r="G170" s="130"/>
      <c r="H170" s="130"/>
      <c r="I170" s="131"/>
      <c r="J170" s="131"/>
      <c r="K170" s="130"/>
      <c r="L170" s="130"/>
      <c r="M170" s="130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</row>
    <row r="171" spans="1:100" x14ac:dyDescent="0.3">
      <c r="A171" s="130"/>
      <c r="B171" s="130"/>
      <c r="C171" s="130"/>
      <c r="D171" s="130"/>
      <c r="E171" s="130"/>
      <c r="F171" s="130"/>
      <c r="G171" s="130"/>
      <c r="H171" s="130"/>
      <c r="I171" s="131"/>
      <c r="J171" s="131"/>
      <c r="K171" s="130"/>
      <c r="L171" s="130"/>
      <c r="M171" s="130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</row>
    <row r="172" spans="1:100" x14ac:dyDescent="0.3">
      <c r="A172" s="130"/>
      <c r="B172" s="130"/>
      <c r="C172" s="130"/>
      <c r="D172" s="130"/>
      <c r="E172" s="130"/>
      <c r="F172" s="130"/>
      <c r="G172" s="130"/>
      <c r="H172" s="130"/>
      <c r="I172" s="131"/>
      <c r="J172" s="131"/>
      <c r="K172" s="130"/>
      <c r="L172" s="130"/>
      <c r="M172" s="130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</row>
    <row r="173" spans="1:100" x14ac:dyDescent="0.3">
      <c r="A173" s="130"/>
      <c r="B173" s="130"/>
      <c r="C173" s="130"/>
      <c r="D173" s="130"/>
      <c r="E173" s="130"/>
      <c r="F173" s="130"/>
      <c r="G173" s="130"/>
      <c r="H173" s="130"/>
      <c r="I173" s="131"/>
      <c r="J173" s="131"/>
      <c r="K173" s="130"/>
      <c r="L173" s="130"/>
      <c r="M173" s="130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</row>
    <row r="174" spans="1:100" x14ac:dyDescent="0.3">
      <c r="A174" s="130"/>
      <c r="B174" s="130"/>
      <c r="C174" s="130"/>
      <c r="D174" s="130"/>
      <c r="E174" s="130"/>
      <c r="F174" s="130"/>
      <c r="G174" s="130"/>
      <c r="H174" s="130"/>
      <c r="I174" s="131"/>
      <c r="J174" s="131"/>
      <c r="K174" s="130"/>
      <c r="L174" s="130"/>
      <c r="M174" s="130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</row>
    <row r="175" spans="1:100" x14ac:dyDescent="0.3">
      <c r="A175" s="130"/>
      <c r="B175" s="130"/>
      <c r="C175" s="130"/>
      <c r="D175" s="130"/>
      <c r="E175" s="130"/>
      <c r="F175" s="130"/>
      <c r="G175" s="130"/>
      <c r="H175" s="130"/>
      <c r="I175" s="131"/>
      <c r="J175" s="131"/>
      <c r="K175" s="130"/>
      <c r="L175" s="130"/>
      <c r="M175" s="130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</row>
    <row r="176" spans="1:100" x14ac:dyDescent="0.3">
      <c r="A176" s="130"/>
      <c r="B176" s="130"/>
      <c r="C176" s="130"/>
      <c r="D176" s="130"/>
      <c r="E176" s="130"/>
      <c r="F176" s="130"/>
      <c r="G176" s="130"/>
      <c r="H176" s="130"/>
      <c r="I176" s="131"/>
      <c r="J176" s="131"/>
      <c r="K176" s="130"/>
      <c r="L176" s="130"/>
      <c r="M176" s="130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</row>
    <row r="177" spans="1:31" x14ac:dyDescent="0.3">
      <c r="A177" s="130"/>
      <c r="B177" s="130"/>
      <c r="C177" s="130"/>
      <c r="D177" s="130"/>
      <c r="E177" s="130"/>
      <c r="F177" s="130"/>
      <c r="G177" s="130"/>
      <c r="H177" s="130"/>
      <c r="I177" s="131"/>
      <c r="J177" s="131"/>
      <c r="K177" s="130"/>
      <c r="L177" s="130"/>
      <c r="M177" s="130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</row>
    <row r="178" spans="1:31" x14ac:dyDescent="0.3"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</row>
    <row r="179" spans="1:31" x14ac:dyDescent="0.3"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</row>
    <row r="180" spans="1:31" x14ac:dyDescent="0.3"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</row>
    <row r="181" spans="1:31" x14ac:dyDescent="0.3"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</row>
    <row r="182" spans="1:31" x14ac:dyDescent="0.3"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</row>
    <row r="183" spans="1:31" x14ac:dyDescent="0.3"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</row>
    <row r="184" spans="1:31" x14ac:dyDescent="0.3"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</row>
    <row r="185" spans="1:31" x14ac:dyDescent="0.3"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</row>
    <row r="186" spans="1:31" x14ac:dyDescent="0.3"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</row>
    <row r="187" spans="1:31" x14ac:dyDescent="0.3"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</row>
    <row r="188" spans="1:31" x14ac:dyDescent="0.3"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</row>
    <row r="189" spans="1:31" x14ac:dyDescent="0.3"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</row>
    <row r="190" spans="1:31" x14ac:dyDescent="0.3"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</row>
    <row r="191" spans="1:31" x14ac:dyDescent="0.3"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</row>
    <row r="192" spans="1:31" x14ac:dyDescent="0.3"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</row>
    <row r="193" spans="14:31" x14ac:dyDescent="0.3"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</row>
    <row r="194" spans="14:31" x14ac:dyDescent="0.3"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</row>
    <row r="195" spans="14:31" x14ac:dyDescent="0.3"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</row>
    <row r="196" spans="14:31" x14ac:dyDescent="0.3"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</row>
    <row r="197" spans="14:31" x14ac:dyDescent="0.3"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</row>
    <row r="198" spans="14:31" x14ac:dyDescent="0.3"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</row>
    <row r="199" spans="14:31" x14ac:dyDescent="0.3"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</row>
    <row r="200" spans="14:31" x14ac:dyDescent="0.3"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</row>
    <row r="201" spans="14:31" x14ac:dyDescent="0.3"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</row>
    <row r="202" spans="14:31" x14ac:dyDescent="0.3"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</row>
    <row r="203" spans="14:31" x14ac:dyDescent="0.3"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</row>
    <row r="204" spans="14:31" x14ac:dyDescent="0.3"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</row>
    <row r="205" spans="14:31" x14ac:dyDescent="0.3"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</row>
    <row r="206" spans="14:31" x14ac:dyDescent="0.3"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</row>
    <row r="207" spans="14:31" x14ac:dyDescent="0.3"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</row>
    <row r="208" spans="14:31" x14ac:dyDescent="0.3"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</row>
    <row r="209" spans="14:31" x14ac:dyDescent="0.3"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</row>
    <row r="210" spans="14:31" x14ac:dyDescent="0.3"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</row>
    <row r="211" spans="14:31" x14ac:dyDescent="0.3"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</row>
    <row r="212" spans="14:31" x14ac:dyDescent="0.3"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</row>
    <row r="213" spans="14:31" x14ac:dyDescent="0.3"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</row>
    <row r="214" spans="14:31" x14ac:dyDescent="0.3"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</row>
    <row r="215" spans="14:31" x14ac:dyDescent="0.3"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</row>
    <row r="216" spans="14:31" x14ac:dyDescent="0.3"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</row>
    <row r="217" spans="14:31" x14ac:dyDescent="0.3"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</row>
    <row r="218" spans="14:31" x14ac:dyDescent="0.3"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</row>
    <row r="219" spans="14:31" x14ac:dyDescent="0.3"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</row>
    <row r="220" spans="14:31" x14ac:dyDescent="0.3"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</row>
    <row r="221" spans="14:31" x14ac:dyDescent="0.3"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</row>
    <row r="222" spans="14:31" x14ac:dyDescent="0.3"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</row>
    <row r="223" spans="14:31" x14ac:dyDescent="0.3"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</row>
    <row r="224" spans="14:31" x14ac:dyDescent="0.3"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</row>
    <row r="225" spans="14:31" x14ac:dyDescent="0.3"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</row>
    <row r="226" spans="14:31" x14ac:dyDescent="0.3"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</row>
    <row r="227" spans="14:31" x14ac:dyDescent="0.3"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</row>
    <row r="228" spans="14:31" x14ac:dyDescent="0.3"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</row>
    <row r="229" spans="14:31" x14ac:dyDescent="0.3"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</row>
    <row r="230" spans="14:31" x14ac:dyDescent="0.3"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</row>
    <row r="231" spans="14:31" x14ac:dyDescent="0.3"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</row>
    <row r="232" spans="14:31" x14ac:dyDescent="0.3"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</row>
    <row r="233" spans="14:31" x14ac:dyDescent="0.3"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</row>
    <row r="234" spans="14:31" x14ac:dyDescent="0.3"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</row>
    <row r="235" spans="14:31" x14ac:dyDescent="0.3"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</row>
    <row r="236" spans="14:31" x14ac:dyDescent="0.3"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</row>
    <row r="237" spans="14:31" x14ac:dyDescent="0.3"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</row>
    <row r="238" spans="14:31" x14ac:dyDescent="0.3"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</row>
    <row r="239" spans="14:31" x14ac:dyDescent="0.3"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</row>
    <row r="240" spans="14:31" x14ac:dyDescent="0.3"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</row>
    <row r="241" spans="14:31" x14ac:dyDescent="0.3"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</row>
    <row r="242" spans="14:31" x14ac:dyDescent="0.3"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</row>
    <row r="243" spans="14:31" x14ac:dyDescent="0.3"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</row>
    <row r="244" spans="14:31" x14ac:dyDescent="0.3"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</row>
    <row r="245" spans="14:31" x14ac:dyDescent="0.3"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</row>
    <row r="246" spans="14:31" x14ac:dyDescent="0.3"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</row>
    <row r="247" spans="14:31" x14ac:dyDescent="0.3"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</row>
    <row r="248" spans="14:31" x14ac:dyDescent="0.3"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</row>
    <row r="249" spans="14:31" x14ac:dyDescent="0.3"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</row>
    <row r="250" spans="14:31" x14ac:dyDescent="0.3"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</row>
    <row r="251" spans="14:31" x14ac:dyDescent="0.3"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</row>
    <row r="252" spans="14:31" x14ac:dyDescent="0.3"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</row>
    <row r="253" spans="14:31" x14ac:dyDescent="0.3"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</row>
    <row r="254" spans="14:31" x14ac:dyDescent="0.3"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</row>
    <row r="255" spans="14:31" x14ac:dyDescent="0.3"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</row>
    <row r="256" spans="14:31" x14ac:dyDescent="0.3"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</row>
    <row r="257" spans="14:31" x14ac:dyDescent="0.3"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</row>
    <row r="258" spans="14:31" x14ac:dyDescent="0.3"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</row>
    <row r="259" spans="14:31" x14ac:dyDescent="0.3"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</row>
    <row r="260" spans="14:31" x14ac:dyDescent="0.3"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</row>
    <row r="261" spans="14:31" x14ac:dyDescent="0.3"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</row>
    <row r="262" spans="14:31" x14ac:dyDescent="0.3"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</row>
    <row r="263" spans="14:31" x14ac:dyDescent="0.3"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</row>
    <row r="264" spans="14:31" x14ac:dyDescent="0.3"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</row>
    <row r="265" spans="14:31" x14ac:dyDescent="0.3"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</row>
    <row r="266" spans="14:31" x14ac:dyDescent="0.3"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</row>
    <row r="267" spans="14:31" x14ac:dyDescent="0.3"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</row>
    <row r="268" spans="14:31" x14ac:dyDescent="0.3"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</row>
    <row r="269" spans="14:31" x14ac:dyDescent="0.3"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</row>
    <row r="270" spans="14:31" x14ac:dyDescent="0.3"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</row>
    <row r="271" spans="14:31" x14ac:dyDescent="0.3"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</row>
    <row r="272" spans="14:31" x14ac:dyDescent="0.3"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</row>
    <row r="273" spans="14:31" x14ac:dyDescent="0.3"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</row>
    <row r="274" spans="14:31" x14ac:dyDescent="0.3"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</row>
    <row r="275" spans="14:31" x14ac:dyDescent="0.3"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</row>
    <row r="276" spans="14:31" x14ac:dyDescent="0.3"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</row>
    <row r="277" spans="14:31" x14ac:dyDescent="0.3"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</row>
    <row r="278" spans="14:31" x14ac:dyDescent="0.3"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</row>
    <row r="279" spans="14:31" x14ac:dyDescent="0.3"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</row>
    <row r="280" spans="14:31" x14ac:dyDescent="0.3"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</row>
    <row r="281" spans="14:31" x14ac:dyDescent="0.3"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</row>
    <row r="282" spans="14:31" x14ac:dyDescent="0.3"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</row>
    <row r="283" spans="14:31" x14ac:dyDescent="0.3"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</row>
    <row r="284" spans="14:31" x14ac:dyDescent="0.3"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</row>
    <row r="285" spans="14:31" x14ac:dyDescent="0.3"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</row>
    <row r="286" spans="14:31" x14ac:dyDescent="0.3"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</row>
    <row r="287" spans="14:31" x14ac:dyDescent="0.3"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</row>
    <row r="288" spans="14:31" x14ac:dyDescent="0.3"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</row>
    <row r="289" spans="14:31" x14ac:dyDescent="0.3"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</row>
    <row r="290" spans="14:31" x14ac:dyDescent="0.3"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</row>
    <row r="291" spans="14:31" x14ac:dyDescent="0.3"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</row>
    <row r="292" spans="14:31" x14ac:dyDescent="0.3"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</row>
    <row r="293" spans="14:31" x14ac:dyDescent="0.3"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</row>
    <row r="294" spans="14:31" x14ac:dyDescent="0.3"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</row>
    <row r="295" spans="14:31" x14ac:dyDescent="0.3"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</row>
    <row r="296" spans="14:31" x14ac:dyDescent="0.3"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</row>
    <row r="297" spans="14:31" x14ac:dyDescent="0.3"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</row>
    <row r="298" spans="14:31" x14ac:dyDescent="0.3"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</row>
    <row r="299" spans="14:31" x14ac:dyDescent="0.3"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</row>
    <row r="300" spans="14:31" x14ac:dyDescent="0.3"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</row>
    <row r="301" spans="14:31" x14ac:dyDescent="0.3"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</row>
    <row r="302" spans="14:31" x14ac:dyDescent="0.3"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</row>
    <row r="303" spans="14:31" x14ac:dyDescent="0.3"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</row>
    <row r="304" spans="14:31" x14ac:dyDescent="0.3"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</row>
    <row r="305" spans="14:31" x14ac:dyDescent="0.3"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</row>
    <row r="306" spans="14:31" x14ac:dyDescent="0.3"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</row>
    <row r="307" spans="14:31" x14ac:dyDescent="0.3"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</row>
    <row r="308" spans="14:31" x14ac:dyDescent="0.3"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</row>
    <row r="309" spans="14:31" x14ac:dyDescent="0.3"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</row>
    <row r="310" spans="14:31" x14ac:dyDescent="0.3"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</row>
    <row r="311" spans="14:31" x14ac:dyDescent="0.3"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</row>
    <row r="312" spans="14:31" x14ac:dyDescent="0.3"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</row>
    <row r="313" spans="14:31" x14ac:dyDescent="0.3"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</row>
    <row r="314" spans="14:31" x14ac:dyDescent="0.3"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</row>
    <row r="315" spans="14:31" x14ac:dyDescent="0.3"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</row>
    <row r="316" spans="14:31" x14ac:dyDescent="0.3"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</row>
    <row r="317" spans="14:31" x14ac:dyDescent="0.3"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</row>
    <row r="318" spans="14:31" x14ac:dyDescent="0.3"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</row>
    <row r="319" spans="14:31" x14ac:dyDescent="0.3"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</row>
    <row r="320" spans="14:31" x14ac:dyDescent="0.3"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</row>
    <row r="321" spans="14:31" x14ac:dyDescent="0.3"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</row>
    <row r="322" spans="14:31" x14ac:dyDescent="0.3"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</row>
    <row r="323" spans="14:31" x14ac:dyDescent="0.3"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</row>
    <row r="324" spans="14:31" x14ac:dyDescent="0.3"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</row>
    <row r="325" spans="14:31" x14ac:dyDescent="0.3"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</row>
    <row r="326" spans="14:31" x14ac:dyDescent="0.3"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</row>
    <row r="327" spans="14:31" x14ac:dyDescent="0.3">
      <c r="N327" s="131"/>
      <c r="O327" s="130"/>
      <c r="P327" s="301"/>
      <c r="Q327" s="301"/>
      <c r="R327" s="301"/>
      <c r="S327" s="301"/>
      <c r="T327" s="301"/>
      <c r="U327" s="301"/>
      <c r="V327" s="301"/>
      <c r="W327" s="301"/>
      <c r="X327" s="301"/>
      <c r="Y327" s="301"/>
      <c r="Z327" s="301"/>
      <c r="AA327" s="301"/>
      <c r="AB327" s="301"/>
      <c r="AC327" s="301"/>
      <c r="AD327" s="301"/>
      <c r="AE327" s="301"/>
    </row>
    <row r="328" spans="14:31" x14ac:dyDescent="0.3">
      <c r="N328" s="131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</row>
    <row r="329" spans="14:31" x14ac:dyDescent="0.3">
      <c r="N329" s="131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</row>
    <row r="330" spans="14:31" x14ac:dyDescent="0.3">
      <c r="N330" s="131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</row>
    <row r="331" spans="14:31" x14ac:dyDescent="0.3">
      <c r="N331" s="131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</row>
    <row r="332" spans="14:31" x14ac:dyDescent="0.3">
      <c r="N332" s="131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</row>
    <row r="333" spans="14:31" x14ac:dyDescent="0.3">
      <c r="N333" s="131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</row>
    <row r="334" spans="14:31" x14ac:dyDescent="0.3">
      <c r="N334" s="131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</row>
    <row r="335" spans="14:31" x14ac:dyDescent="0.3">
      <c r="N335" s="131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</row>
    <row r="336" spans="14:31" x14ac:dyDescent="0.3">
      <c r="N336" s="131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</row>
    <row r="337" spans="14:31" x14ac:dyDescent="0.3">
      <c r="N337" s="131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</row>
    <row r="338" spans="14:31" x14ac:dyDescent="0.3">
      <c r="N338" s="131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</row>
    <row r="339" spans="14:31" x14ac:dyDescent="0.3">
      <c r="N339" s="131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</row>
    <row r="340" spans="14:31" x14ac:dyDescent="0.3">
      <c r="N340" s="131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</row>
    <row r="341" spans="14:31" x14ac:dyDescent="0.3">
      <c r="N341" s="131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</row>
    <row r="342" spans="14:31" x14ac:dyDescent="0.3">
      <c r="N342" s="131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</row>
    <row r="343" spans="14:31" x14ac:dyDescent="0.3">
      <c r="N343" s="131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</row>
    <row r="344" spans="14:31" x14ac:dyDescent="0.3">
      <c r="N344" s="131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</row>
    <row r="345" spans="14:31" x14ac:dyDescent="0.3">
      <c r="N345" s="131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</row>
    <row r="346" spans="14:31" x14ac:dyDescent="0.3">
      <c r="N346" s="131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</row>
    <row r="347" spans="14:31" x14ac:dyDescent="0.3">
      <c r="N347" s="131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</row>
    <row r="348" spans="14:31" x14ac:dyDescent="0.3">
      <c r="N348" s="131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</row>
    <row r="349" spans="14:31" x14ac:dyDescent="0.3">
      <c r="N349" s="131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</row>
    <row r="350" spans="14:31" x14ac:dyDescent="0.3">
      <c r="N350" s="131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</row>
    <row r="351" spans="14:31" x14ac:dyDescent="0.3">
      <c r="N351" s="131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</row>
    <row r="352" spans="14:31" x14ac:dyDescent="0.3">
      <c r="N352" s="131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</row>
    <row r="353" spans="14:31" x14ac:dyDescent="0.3">
      <c r="N353" s="131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</row>
    <row r="354" spans="14:31" x14ac:dyDescent="0.3">
      <c r="N354" s="131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</row>
    <row r="355" spans="14:31" x14ac:dyDescent="0.3">
      <c r="N355" s="131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</row>
    <row r="356" spans="14:31" x14ac:dyDescent="0.3">
      <c r="N356" s="131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</row>
    <row r="357" spans="14:31" x14ac:dyDescent="0.3">
      <c r="N357" s="131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</row>
    <row r="358" spans="14:31" x14ac:dyDescent="0.3">
      <c r="N358" s="131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</row>
    <row r="359" spans="14:31" x14ac:dyDescent="0.3">
      <c r="N359" s="131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</row>
    <row r="360" spans="14:31" x14ac:dyDescent="0.3">
      <c r="N360" s="131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</row>
    <row r="361" spans="14:31" x14ac:dyDescent="0.3">
      <c r="N361" s="131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</row>
    <row r="362" spans="14:31" x14ac:dyDescent="0.3">
      <c r="N362" s="131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</row>
    <row r="363" spans="14:31" x14ac:dyDescent="0.3">
      <c r="N363" s="131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</row>
    <row r="364" spans="14:31" x14ac:dyDescent="0.3">
      <c r="N364" s="131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</row>
    <row r="365" spans="14:31" x14ac:dyDescent="0.3">
      <c r="N365" s="131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</row>
    <row r="366" spans="14:31" x14ac:dyDescent="0.3">
      <c r="N366" s="131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</row>
    <row r="367" spans="14:31" x14ac:dyDescent="0.3">
      <c r="N367" s="131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</row>
    <row r="368" spans="14:31" x14ac:dyDescent="0.3">
      <c r="N368" s="131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</row>
    <row r="369" spans="14:31" x14ac:dyDescent="0.3">
      <c r="N369" s="131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</row>
    <row r="370" spans="14:31" x14ac:dyDescent="0.3">
      <c r="N370" s="131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</row>
    <row r="371" spans="14:31" x14ac:dyDescent="0.3">
      <c r="N371" s="131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</row>
    <row r="372" spans="14:31" x14ac:dyDescent="0.3">
      <c r="N372" s="131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</row>
    <row r="373" spans="14:31" x14ac:dyDescent="0.3">
      <c r="N373" s="131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</row>
    <row r="374" spans="14:31" x14ac:dyDescent="0.3">
      <c r="N374" s="131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</row>
    <row r="375" spans="14:31" x14ac:dyDescent="0.3">
      <c r="N375" s="131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</row>
    <row r="376" spans="14:31" x14ac:dyDescent="0.3">
      <c r="N376" s="131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</row>
    <row r="377" spans="14:31" x14ac:dyDescent="0.3">
      <c r="N377" s="131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</row>
    <row r="378" spans="14:31" x14ac:dyDescent="0.3">
      <c r="N378" s="131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</row>
    <row r="379" spans="14:31" x14ac:dyDescent="0.3">
      <c r="N379" s="131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</row>
    <row r="380" spans="14:31" x14ac:dyDescent="0.3">
      <c r="N380" s="131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</row>
    <row r="381" spans="14:31" x14ac:dyDescent="0.3">
      <c r="N381" s="131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</row>
    <row r="382" spans="14:31" x14ac:dyDescent="0.3">
      <c r="N382" s="131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</row>
    <row r="383" spans="14:31" x14ac:dyDescent="0.3">
      <c r="N383" s="131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</row>
    <row r="384" spans="14:31" x14ac:dyDescent="0.3">
      <c r="N384" s="131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</row>
    <row r="385" spans="14:31" x14ac:dyDescent="0.3">
      <c r="N385" s="131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</row>
    <row r="386" spans="14:31" x14ac:dyDescent="0.3">
      <c r="N386" s="131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</row>
    <row r="387" spans="14:31" x14ac:dyDescent="0.3">
      <c r="N387" s="131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</row>
    <row r="388" spans="14:31" x14ac:dyDescent="0.3">
      <c r="N388" s="131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</row>
    <row r="389" spans="14:31" x14ac:dyDescent="0.3">
      <c r="N389" s="131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</row>
    <row r="390" spans="14:31" x14ac:dyDescent="0.3">
      <c r="N390" s="131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</row>
    <row r="391" spans="14:31" x14ac:dyDescent="0.3">
      <c r="N391" s="131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</row>
    <row r="392" spans="14:31" x14ac:dyDescent="0.3">
      <c r="N392" s="131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</row>
    <row r="393" spans="14:31" x14ac:dyDescent="0.3">
      <c r="N393" s="131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</row>
    <row r="394" spans="14:31" x14ac:dyDescent="0.3">
      <c r="N394" s="131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</row>
    <row r="395" spans="14:31" x14ac:dyDescent="0.3">
      <c r="N395" s="131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</row>
    <row r="396" spans="14:31" x14ac:dyDescent="0.3">
      <c r="N396" s="131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</row>
    <row r="397" spans="14:31" x14ac:dyDescent="0.3">
      <c r="N397" s="131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</row>
    <row r="398" spans="14:31" x14ac:dyDescent="0.3">
      <c r="N398" s="131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</row>
    <row r="399" spans="14:31" x14ac:dyDescent="0.3">
      <c r="N399" s="131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</row>
    <row r="400" spans="14:31" x14ac:dyDescent="0.3">
      <c r="N400" s="131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</row>
    <row r="401" spans="14:31" x14ac:dyDescent="0.3">
      <c r="N401" s="131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</row>
    <row r="402" spans="14:31" x14ac:dyDescent="0.3"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</sheetData>
  <autoFilter ref="L1:L402"/>
  <mergeCells count="1"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Сводные данные</vt:lpstr>
      <vt:lpstr>Сентябрь 2018</vt:lpstr>
      <vt:lpstr>Сен18-Янв19</vt:lpstr>
      <vt:lpstr>Январь 2019</vt:lpstr>
      <vt:lpstr>'Сен18-Янв19'!Область_печати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2019-01-26T06:59:46Z</dcterms:modified>
</cp:coreProperties>
</file>